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사업용\계약심사 결과(20251126)\2. 2026년 사업장폐기물(하수슬러지,하수준설토,협잡물) 수집운반 및 처리용역(단가)\"/>
    </mc:Choice>
  </mc:AlternateContent>
  <xr:revisionPtr revIDLastSave="0" documentId="13_ncr:1_{58774F32-CD8D-4AF6-BD6E-7DA49338D455}" xr6:coauthVersionLast="47" xr6:coauthVersionMax="47" xr10:uidLastSave="{00000000-0000-0000-0000-000000000000}"/>
  <bookViews>
    <workbookView xWindow="-28920" yWindow="-1260" windowWidth="29040" windowHeight="15840" tabRatio="936" firstSheet="1" activeTab="1" xr2:uid="{00000000-000D-0000-FFFF-FFFF00000000}"/>
  </bookViews>
  <sheets>
    <sheet name="비교" sheetId="475" state="hidden" r:id="rId1"/>
    <sheet name="심사내역서" sheetId="481" r:id="rId2"/>
    <sheet name="간지" sheetId="426" r:id="rId3"/>
    <sheet name="심사요청서" sheetId="480" r:id="rId4"/>
    <sheet name="설계내역 총괄" sheetId="427" r:id="rId5"/>
    <sheet name="수집.운반원가계산표" sheetId="429" r:id="rId6"/>
    <sheet name="내역서집계표" sheetId="430" r:id="rId7"/>
    <sheet name="발생량" sheetId="428" r:id="rId8"/>
    <sheet name="잉여슬러지발생량" sheetId="472" state="hidden" r:id="rId9"/>
    <sheet name="일위대가 집계표" sheetId="439" r:id="rId10"/>
    <sheet name="단가산출표" sheetId="431" r:id="rId11"/>
    <sheet name="운반거리및소요시간" sheetId="477" r:id="rId12"/>
    <sheet name="운반거리및소요시간산출표2" sheetId="438" r:id="rId13"/>
    <sheet name="이동거리" sheetId="473" state="hidden" r:id="rId14"/>
    <sheet name="일위대가 집계표1" sheetId="440" r:id="rId15"/>
    <sheet name="기계경비" sheetId="441" r:id="rId16"/>
    <sheet name="간접노무비" sheetId="442" state="hidden" r:id="rId17"/>
    <sheet name="경비집계" sheetId="446" r:id="rId18"/>
    <sheet name="보험료" sheetId="443" r:id="rId19"/>
    <sheet name="보험료율" sheetId="444" r:id="rId20"/>
    <sheet name="차량보험료" sheetId="447" r:id="rId21"/>
    <sheet name="차량검사비 산출표" sheetId="448" r:id="rId22"/>
    <sheet name="복리후생비 산출표" sheetId="449" r:id="rId23"/>
    <sheet name="1일 운반 가능량 산출표" sheetId="450" r:id="rId24"/>
    <sheet name="일반관리비" sheetId="451" r:id="rId25"/>
    <sheet name="이윤" sheetId="452" r:id="rId26"/>
    <sheet name="단가표" sheetId="445" r:id="rId27"/>
    <sheet name="단가(보험료)" sheetId="476" r:id="rId28"/>
    <sheet name="작업일수" sheetId="478" r:id="rId29"/>
  </sheets>
  <externalReferences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</externalReferences>
  <definedNames>
    <definedName name="______________q45">{"'용역비'!$A$4:$C$8"}</definedName>
    <definedName name="_____________q45">{"'용역비'!$A$4:$C$8"}</definedName>
    <definedName name="____________q45">{"'용역비'!$A$4:$C$8"}</definedName>
    <definedName name="___________q45">{"'용역비'!$A$4:$C$8"}</definedName>
    <definedName name="__________q45">{"'용역비'!$A$4:$C$8"}</definedName>
    <definedName name="_________q45">{"'용역비'!$A$4:$C$8"}</definedName>
    <definedName name="________q45">{"'용역비'!$A$4:$C$8"}</definedName>
    <definedName name="_______KHM111" hidden="1">{#N/A,#N/A,FALSE,"제목"}</definedName>
    <definedName name="_______KHM888" hidden="1">{#N/A,#N/A,FALSE,"제목"}</definedName>
    <definedName name="_______q45">{"'용역비'!$A$4:$C$8"}</definedName>
    <definedName name="______KHM111" hidden="1">{#N/A,#N/A,FALSE,"제목"}</definedName>
    <definedName name="______KHM888" hidden="1">{#N/A,#N/A,FALSE,"제목"}</definedName>
    <definedName name="______q45">{"'용역비'!$A$4:$C$8"}</definedName>
    <definedName name="_____KHM111" localSheetId="19" hidden="1">{#N/A,#N/A,FALSE,"제목"}</definedName>
    <definedName name="_____KHM888" localSheetId="19" hidden="1">{#N/A,#N/A,FALSE,"제목"}</definedName>
    <definedName name="_____q45">{"'용역비'!$A$4:$C$8"}</definedName>
    <definedName name="____q45">{"'용역비'!$A$4:$C$8"}</definedName>
    <definedName name="__KHM111" localSheetId="5" hidden="1">{#N/A,#N/A,FALSE,"제목"}</definedName>
    <definedName name="__KHM888" localSheetId="5" hidden="1">{#N/A,#N/A,FALSE,"제목"}</definedName>
    <definedName name="__q45">{"'용역비'!$A$4:$C$8"}</definedName>
    <definedName name="_1_0_S" localSheetId="23" hidden="1">'[1]6PILE  (돌출)'!#REF!</definedName>
    <definedName name="_1_0_S" localSheetId="2" hidden="1">'[1]6PILE  (돌출)'!#REF!</definedName>
    <definedName name="_1_0_S" localSheetId="17" hidden="1">'[1]6PILE  (돌출)'!#REF!</definedName>
    <definedName name="_1_0_S" localSheetId="15" hidden="1">'[2]6PILE  (돌출)'!#REF!</definedName>
    <definedName name="_1_0_S" localSheetId="6" hidden="1">'[2]6PILE  (돌출)'!#REF!</definedName>
    <definedName name="_1_0_S" localSheetId="27" hidden="1">'[2]6PILE  (돌출)'!#REF!</definedName>
    <definedName name="_1_0_S" localSheetId="26" hidden="1">'[2]6PILE  (돌출)'!#REF!</definedName>
    <definedName name="_1_0_S" localSheetId="19" hidden="1">'[2]6PILE  (돌출)'!#REF!</definedName>
    <definedName name="_1_0_S" localSheetId="22" hidden="1">'[1]6PILE  (돌출)'!#REF!</definedName>
    <definedName name="_1_0_S" localSheetId="5" hidden="1">'[3]6PILE  (돌출)'!#REF!</definedName>
    <definedName name="_1_0_S" localSheetId="3" hidden="1">'[1]6PILE  (돌출)'!#REF!</definedName>
    <definedName name="_1_0_S" localSheetId="9" hidden="1">'[2]6PILE  (돌출)'!#REF!</definedName>
    <definedName name="_1_0_S" localSheetId="14" hidden="1">'[2]6PILE  (돌출)'!#REF!</definedName>
    <definedName name="_1_0_S" localSheetId="21" hidden="1">'[1]6PILE  (돌출)'!#REF!</definedName>
    <definedName name="_1_0_S" localSheetId="20" hidden="1">'[1]6PILE  (돌출)'!#REF!</definedName>
    <definedName name="_12_0_S" localSheetId="23" hidden="1">'[3]6PILE  (돌출)'!#REF!</definedName>
    <definedName name="_12_0_S" localSheetId="2" hidden="1">'[3]6PILE  (돌출)'!#REF!</definedName>
    <definedName name="_12_0_S" localSheetId="17" hidden="1">'[3]6PILE  (돌출)'!#REF!</definedName>
    <definedName name="_12_0_S" localSheetId="22" hidden="1">'[3]6PILE  (돌출)'!#REF!</definedName>
    <definedName name="_12_0_S" localSheetId="5" hidden="1">'[3]6PILE  (돌출)'!#REF!</definedName>
    <definedName name="_12_0_S" localSheetId="3" hidden="1">'[3]6PILE  (돌출)'!#REF!</definedName>
    <definedName name="_12_0_S" localSheetId="9" hidden="1">'[3]6PILE  (돌출)'!#REF!</definedName>
    <definedName name="_12_0_S" localSheetId="14" hidden="1">'[3]6PILE  (돌출)'!#REF!</definedName>
    <definedName name="_12_0_S" localSheetId="21" hidden="1">'[3]6PILE  (돌출)'!#REF!</definedName>
    <definedName name="_12_0_S" localSheetId="20" hidden="1">'[3]6PILE  (돌출)'!#REF!</definedName>
    <definedName name="_1S" localSheetId="23" hidden="1">'[3]6PILE  (돌출)'!#REF!</definedName>
    <definedName name="_1S" localSheetId="2" hidden="1">'[3]6PILE  (돌출)'!#REF!</definedName>
    <definedName name="_1S" localSheetId="17" hidden="1">'[3]6PILE  (돌출)'!#REF!</definedName>
    <definedName name="_1S" localSheetId="22" hidden="1">'[3]6PILE  (돌출)'!#REF!</definedName>
    <definedName name="_1S" localSheetId="5" hidden="1">'[3]6PILE  (돌출)'!#REF!</definedName>
    <definedName name="_1S" localSheetId="3" hidden="1">'[3]6PILE  (돌출)'!#REF!</definedName>
    <definedName name="_1S" localSheetId="9" hidden="1">'[3]6PILE  (돌출)'!#REF!</definedName>
    <definedName name="_1S" localSheetId="14" hidden="1">'[3]6PILE  (돌출)'!#REF!</definedName>
    <definedName name="_1S" localSheetId="21" hidden="1">'[3]6PILE  (돌출)'!#REF!</definedName>
    <definedName name="_1S" localSheetId="20" hidden="1">'[3]6PILE  (돌출)'!#REF!</definedName>
    <definedName name="_2_0_S" localSheetId="23" hidden="1">'[3]6PILE  (돌출)'!#REF!</definedName>
    <definedName name="_2_0_S" localSheetId="2" hidden="1">'[3]6PILE  (돌출)'!#REF!</definedName>
    <definedName name="_2_0_S" localSheetId="17" hidden="1">'[3]6PILE  (돌출)'!#REF!</definedName>
    <definedName name="_2_0_S" localSheetId="15" hidden="1">'[3]6PILE  (돌출)'!#REF!</definedName>
    <definedName name="_2_0_S" localSheetId="6" hidden="1">'[3]6PILE  (돌출)'!#REF!</definedName>
    <definedName name="_2_0_S" localSheetId="27" hidden="1">'[3]6PILE  (돌출)'!#REF!</definedName>
    <definedName name="_2_0_S" localSheetId="26" hidden="1">'[3]6PILE  (돌출)'!#REF!</definedName>
    <definedName name="_2_0_S" localSheetId="19" hidden="1">'[3]6PILE  (돌출)'!#REF!</definedName>
    <definedName name="_2_0_S" localSheetId="22" hidden="1">'[3]6PILE  (돌출)'!#REF!</definedName>
    <definedName name="_2_0_S" localSheetId="5" hidden="1">'[3]6PILE  (돌출)'!#REF!</definedName>
    <definedName name="_2_0_S" localSheetId="3" hidden="1">'[3]6PILE  (돌출)'!#REF!</definedName>
    <definedName name="_2_0_S" localSheetId="9" hidden="1">'[3]6PILE  (돌출)'!#REF!</definedName>
    <definedName name="_2_0_S" localSheetId="14" hidden="1">'[3]6PILE  (돌출)'!#REF!</definedName>
    <definedName name="_2_0_S" localSheetId="21" hidden="1">'[3]6PILE  (돌출)'!#REF!</definedName>
    <definedName name="_2_0_S" localSheetId="20" hidden="1">'[3]6PILE  (돌출)'!#REF!</definedName>
    <definedName name="_3_0_S" localSheetId="23" hidden="1">'[4]6PILE  (돌출)'!#REF!</definedName>
    <definedName name="_3_0_S" localSheetId="17" hidden="1">'[4]6PILE  (돌출)'!#REF!</definedName>
    <definedName name="_3_0_S" localSheetId="22" hidden="1">'[4]6PILE  (돌출)'!#REF!</definedName>
    <definedName name="_3_0_S" localSheetId="9" hidden="1">'[4]6PILE  (돌출)'!#REF!</definedName>
    <definedName name="_3_0_S" localSheetId="14" hidden="1">'[4]6PILE  (돌출)'!#REF!</definedName>
    <definedName name="_3_0_S" localSheetId="21" hidden="1">'[4]6PILE  (돌출)'!#REF!</definedName>
    <definedName name="_3_0_S" localSheetId="20" hidden="1">'[4]6PILE  (돌출)'!#REF!</definedName>
    <definedName name="_34_0_S" localSheetId="23" hidden="1">'[3]6PILE  (돌출)'!#REF!</definedName>
    <definedName name="_34_0_S" localSheetId="2" hidden="1">'[3]6PILE  (돌출)'!#REF!</definedName>
    <definedName name="_34_0_S" localSheetId="17" hidden="1">'[3]6PILE  (돌출)'!#REF!</definedName>
    <definedName name="_34_0_S" localSheetId="22" hidden="1">'[3]6PILE  (돌출)'!#REF!</definedName>
    <definedName name="_34_0_S" localSheetId="3" hidden="1">'[3]6PILE  (돌출)'!#REF!</definedName>
    <definedName name="_34_0_S" localSheetId="9" hidden="1">'[3]6PILE  (돌출)'!#REF!</definedName>
    <definedName name="_34_0_S" localSheetId="14" hidden="1">'[3]6PILE  (돌출)'!#REF!</definedName>
    <definedName name="_34_0_S" localSheetId="21" hidden="1">'[3]6PILE  (돌출)'!#REF!</definedName>
    <definedName name="_34_0_S" localSheetId="20" hidden="1">'[3]6PILE  (돌출)'!#REF!</definedName>
    <definedName name="_34q45_">{"'용역비'!$A$4:$C$8"}</definedName>
    <definedName name="_6q45_">{"'용역비'!$A$4:$C$8"}</definedName>
    <definedName name="_Dist_Bin" localSheetId="23" hidden="1">[5]조명시설!#REF!</definedName>
    <definedName name="_Dist_Bin" localSheetId="2" hidden="1">[5]조명시설!#REF!</definedName>
    <definedName name="_Dist_Bin" localSheetId="17" hidden="1">[5]조명시설!#REF!</definedName>
    <definedName name="_Dist_Bin" localSheetId="7" hidden="1">[5]조명시설!#REF!</definedName>
    <definedName name="_Dist_Bin" localSheetId="19" hidden="1">[5]조명시설!#REF!</definedName>
    <definedName name="_Dist_Bin" localSheetId="22" hidden="1">[5]조명시설!#REF!</definedName>
    <definedName name="_Dist_Bin" localSheetId="0" hidden="1">[5]조명시설!#REF!</definedName>
    <definedName name="_Dist_Bin" localSheetId="4" hidden="1">[5]조명시설!#REF!</definedName>
    <definedName name="_Dist_Bin" localSheetId="5" hidden="1">[5]조명시설!#REF!</definedName>
    <definedName name="_Dist_Bin" localSheetId="3" hidden="1">[5]조명시설!#REF!</definedName>
    <definedName name="_Dist_Bin" localSheetId="9" hidden="1">[5]조명시설!#REF!</definedName>
    <definedName name="_Dist_Bin" localSheetId="14" hidden="1">[5]조명시설!#REF!</definedName>
    <definedName name="_Dist_Bin" localSheetId="21" hidden="1">[5]조명시설!#REF!</definedName>
    <definedName name="_Dist_Bin" localSheetId="20" hidden="1">[5]조명시설!#REF!</definedName>
    <definedName name="_Dist_Values" localSheetId="23" hidden="1">[5]조명시설!#REF!</definedName>
    <definedName name="_Dist_Values" localSheetId="2" hidden="1">[5]조명시설!#REF!</definedName>
    <definedName name="_Dist_Values" localSheetId="17" hidden="1">[5]조명시설!#REF!</definedName>
    <definedName name="_Dist_Values" localSheetId="7" hidden="1">[5]조명시설!#REF!</definedName>
    <definedName name="_Dist_Values" localSheetId="19" hidden="1">[5]조명시설!#REF!</definedName>
    <definedName name="_Dist_Values" localSheetId="22" hidden="1">[5]조명시설!#REF!</definedName>
    <definedName name="_Dist_Values" localSheetId="0" hidden="1">[5]조명시설!#REF!</definedName>
    <definedName name="_Dist_Values" localSheetId="4" hidden="1">[5]조명시설!#REF!</definedName>
    <definedName name="_Dist_Values" localSheetId="5" hidden="1">[5]조명시설!#REF!</definedName>
    <definedName name="_Dist_Values" localSheetId="3" hidden="1">[5]조명시설!#REF!</definedName>
    <definedName name="_Dist_Values" localSheetId="9" hidden="1">[5]조명시설!#REF!</definedName>
    <definedName name="_Dist_Values" localSheetId="14" hidden="1">[5]조명시설!#REF!</definedName>
    <definedName name="_Dist_Values" localSheetId="21" hidden="1">[5]조명시설!#REF!</definedName>
    <definedName name="_Dist_Values" localSheetId="20" hidden="1">[5]조명시설!#REF!</definedName>
    <definedName name="_Fill" localSheetId="23" hidden="1">#REF!</definedName>
    <definedName name="_Fill" localSheetId="2" hidden="1">#REF!</definedName>
    <definedName name="_Fill" localSheetId="17" hidden="1">#REF!</definedName>
    <definedName name="_Fill" localSheetId="15" hidden="1">'[6]N賃率-職'!$I$5:$I$30</definedName>
    <definedName name="_Fill" localSheetId="6" hidden="1">'[6]N賃率-職'!$I$5:$I$30</definedName>
    <definedName name="_Fill" localSheetId="27" hidden="1">'[6]N賃率-職'!$I$5:$I$30</definedName>
    <definedName name="_Fill" localSheetId="26" hidden="1">'[6]N賃率-職'!$I$5:$I$30</definedName>
    <definedName name="_Fill" localSheetId="7" hidden="1">'[7]#REF'!#REF!</definedName>
    <definedName name="_Fill" localSheetId="19" hidden="1">'[6]N賃率-職'!$I$5:$I$30</definedName>
    <definedName name="_Fill" localSheetId="22" hidden="1">#REF!</definedName>
    <definedName name="_Fill" localSheetId="0" hidden="1">'[7]#REF'!#REF!</definedName>
    <definedName name="_Fill" localSheetId="4" hidden="1">'[7]#REF'!#REF!</definedName>
    <definedName name="_Fill" localSheetId="3" hidden="1">#REF!</definedName>
    <definedName name="_Fill" localSheetId="9" hidden="1">'[6]N賃率-職'!$I$5:$I$30</definedName>
    <definedName name="_Fill" localSheetId="14" hidden="1">'[6]N賃率-職'!$I$5:$I$30</definedName>
    <definedName name="_Fill" localSheetId="21" hidden="1">#REF!</definedName>
    <definedName name="_Fill" localSheetId="20" hidden="1">#REF!</definedName>
    <definedName name="_xlnm._FilterDatabase" localSheetId="23" hidden="1">#REF!</definedName>
    <definedName name="_xlnm._FilterDatabase" localSheetId="2" hidden="1">#REF!</definedName>
    <definedName name="_xlnm._FilterDatabase" localSheetId="17" hidden="1">#REF!</definedName>
    <definedName name="_xlnm._FilterDatabase" localSheetId="15" hidden="1">#REF!</definedName>
    <definedName name="_xlnm._FilterDatabase" localSheetId="6" hidden="1">내역서집계표!#REF!</definedName>
    <definedName name="_xlnm._FilterDatabase" localSheetId="27" hidden="1">#REF!</definedName>
    <definedName name="_xlnm._FilterDatabase" localSheetId="26" hidden="1">#REF!</definedName>
    <definedName name="_xlnm._FilterDatabase" localSheetId="7" hidden="1">발생량!$B$1:$B$48</definedName>
    <definedName name="_xlnm._FilterDatabase" localSheetId="19" hidden="1">#REF!</definedName>
    <definedName name="_xlnm._FilterDatabase" localSheetId="22" hidden="1">#REF!</definedName>
    <definedName name="_xlnm._FilterDatabase" localSheetId="0" hidden="1">#REF!</definedName>
    <definedName name="_xlnm._FilterDatabase" localSheetId="4" hidden="1">#REF!</definedName>
    <definedName name="_xlnm._FilterDatabase" localSheetId="3" hidden="1">#REF!</definedName>
    <definedName name="_xlnm._FilterDatabase" localSheetId="9" hidden="1">'일위대가 집계표'!#REF!</definedName>
    <definedName name="_xlnm._FilterDatabase" localSheetId="14" hidden="1">'일위대가 집계표1'!#REF!</definedName>
    <definedName name="_xlnm._FilterDatabase" localSheetId="21" hidden="1">#REF!</definedName>
    <definedName name="_xlnm._FilterDatabase" localSheetId="20" hidden="1">#REF!</definedName>
    <definedName name="_Key1" localSheetId="23" hidden="1">#REF!</definedName>
    <definedName name="_Key1" localSheetId="2" hidden="1">#REF!</definedName>
    <definedName name="_Key1" localSheetId="17" hidden="1">#REF!</definedName>
    <definedName name="_Key1" localSheetId="15" hidden="1">#REF!</definedName>
    <definedName name="_Key1" localSheetId="6" hidden="1">#REF!</definedName>
    <definedName name="_Key1" localSheetId="27" hidden="1">#REF!</definedName>
    <definedName name="_Key1" localSheetId="26" hidden="1">#REF!</definedName>
    <definedName name="_Key1" localSheetId="7" hidden="1">#REF!</definedName>
    <definedName name="_Key1" localSheetId="19" hidden="1">#REF!</definedName>
    <definedName name="_Key1" localSheetId="22" hidden="1">#REF!</definedName>
    <definedName name="_Key1" localSheetId="0" hidden="1">#REF!</definedName>
    <definedName name="_Key1" localSheetId="4" hidden="1">#REF!</definedName>
    <definedName name="_Key1" localSheetId="3" hidden="1">#REF!</definedName>
    <definedName name="_Key1" localSheetId="9" hidden="1">#REF!</definedName>
    <definedName name="_Key1" localSheetId="14" hidden="1">#REF!</definedName>
    <definedName name="_Key1" localSheetId="21" hidden="1">#REF!</definedName>
    <definedName name="_Key1" localSheetId="20" hidden="1">#REF!</definedName>
    <definedName name="_Key2" localSheetId="23" hidden="1">#REF!</definedName>
    <definedName name="_Key2" localSheetId="2" hidden="1">#REF!</definedName>
    <definedName name="_Key2" localSheetId="17" hidden="1">#REF!</definedName>
    <definedName name="_Key2" localSheetId="15" hidden="1">#REF!</definedName>
    <definedName name="_Key2" localSheetId="6" hidden="1">#REF!</definedName>
    <definedName name="_Key2" localSheetId="27" hidden="1">#REF!</definedName>
    <definedName name="_Key2" localSheetId="26" hidden="1">#REF!</definedName>
    <definedName name="_Key2" localSheetId="7" hidden="1">#REF!</definedName>
    <definedName name="_Key2" localSheetId="19" hidden="1">#REF!</definedName>
    <definedName name="_Key2" localSheetId="22" hidden="1">#REF!</definedName>
    <definedName name="_Key2" localSheetId="0" hidden="1">#REF!</definedName>
    <definedName name="_Key2" localSheetId="4" hidden="1">#REF!</definedName>
    <definedName name="_Key2" localSheetId="3" hidden="1">#REF!</definedName>
    <definedName name="_Key2" localSheetId="9" hidden="1">#REF!</definedName>
    <definedName name="_Key2" localSheetId="14" hidden="1">#REF!</definedName>
    <definedName name="_Key2" localSheetId="21" hidden="1">#REF!</definedName>
    <definedName name="_Key2" localSheetId="20" hidden="1">#REF!</definedName>
    <definedName name="_Key3" localSheetId="23" hidden="1">#REF!</definedName>
    <definedName name="_Key3" localSheetId="2" hidden="1">#REF!</definedName>
    <definedName name="_Key3" localSheetId="17" hidden="1">#REF!</definedName>
    <definedName name="_Key3" localSheetId="15" hidden="1">#REF!</definedName>
    <definedName name="_Key3" localSheetId="6" hidden="1">#REF!</definedName>
    <definedName name="_Key3" localSheetId="27" hidden="1">#REF!</definedName>
    <definedName name="_Key3" localSheetId="26" hidden="1">#REF!</definedName>
    <definedName name="_Key3" localSheetId="7" hidden="1">#REF!</definedName>
    <definedName name="_Key3" localSheetId="19" hidden="1">#REF!</definedName>
    <definedName name="_Key3" localSheetId="22" hidden="1">#REF!</definedName>
    <definedName name="_Key3" localSheetId="0" hidden="1">#REF!</definedName>
    <definedName name="_Key3" localSheetId="4" hidden="1">#REF!</definedName>
    <definedName name="_Key3" localSheetId="3" hidden="1">#REF!</definedName>
    <definedName name="_Key3" localSheetId="9" hidden="1">#REF!</definedName>
    <definedName name="_Key3" localSheetId="14" hidden="1">#REF!</definedName>
    <definedName name="_Key3" localSheetId="21" hidden="1">#REF!</definedName>
    <definedName name="_Key3" localSheetId="20" hidden="1">#REF!</definedName>
    <definedName name="_KHM111" localSheetId="5" hidden="1">{#N/A,#N/A,FALSE,"제목"}</definedName>
    <definedName name="_KHM888" localSheetId="5" hidden="1">{#N/A,#N/A,FALSE,"제목"}</definedName>
    <definedName name="_Order1">255</definedName>
    <definedName name="_Order2">255</definedName>
    <definedName name="_Parse_Out" localSheetId="23" hidden="1">[8]갑지!#REF!</definedName>
    <definedName name="_Parse_Out" localSheetId="17" hidden="1">[8]갑지!#REF!</definedName>
    <definedName name="_Parse_Out" localSheetId="22" hidden="1">[8]갑지!#REF!</definedName>
    <definedName name="_Parse_Out" localSheetId="9" hidden="1">[8]갑지!#REF!</definedName>
    <definedName name="_Parse_Out" localSheetId="14" hidden="1">[8]갑지!#REF!</definedName>
    <definedName name="_Parse_Out" localSheetId="21" hidden="1">[8]갑지!#REF!</definedName>
    <definedName name="_Parse_Out" localSheetId="20" hidden="1">[8]갑지!#REF!</definedName>
    <definedName name="_q45">{"'용역비'!$A$4:$C$8"}</definedName>
    <definedName name="_Regression_Int" localSheetId="19" hidden="1">1</definedName>
    <definedName name="_Regression_Int">1</definedName>
    <definedName name="_Regression_Out" localSheetId="23" hidden="1">#REF!</definedName>
    <definedName name="_Regression_Out" localSheetId="2" hidden="1">#REF!</definedName>
    <definedName name="_Regression_Out" localSheetId="17" hidden="1">#REF!</definedName>
    <definedName name="_Regression_Out" localSheetId="15" hidden="1">#REF!</definedName>
    <definedName name="_Regression_Out" localSheetId="6" hidden="1">#REF!</definedName>
    <definedName name="_Regression_Out" localSheetId="27" hidden="1">#REF!</definedName>
    <definedName name="_Regression_Out" localSheetId="26" hidden="1">#REF!</definedName>
    <definedName name="_Regression_Out" localSheetId="7" hidden="1">#REF!</definedName>
    <definedName name="_Regression_Out" localSheetId="19" hidden="1">#REF!</definedName>
    <definedName name="_Regression_Out" localSheetId="22" hidden="1">#REF!</definedName>
    <definedName name="_Regression_Out" localSheetId="0" hidden="1">#REF!</definedName>
    <definedName name="_Regression_Out" localSheetId="4" hidden="1">#REF!</definedName>
    <definedName name="_Regression_Out" localSheetId="3" hidden="1">#REF!</definedName>
    <definedName name="_Regression_Out" localSheetId="9" hidden="1">#REF!</definedName>
    <definedName name="_Regression_Out" localSheetId="14" hidden="1">#REF!</definedName>
    <definedName name="_Regression_Out" localSheetId="21" hidden="1">#REF!</definedName>
    <definedName name="_Regression_Out" localSheetId="20" hidden="1">#REF!</definedName>
    <definedName name="_Regression_X" localSheetId="23" hidden="1">#REF!</definedName>
    <definedName name="_Regression_X" localSheetId="2" hidden="1">#REF!</definedName>
    <definedName name="_Regression_X" localSheetId="17" hidden="1">#REF!</definedName>
    <definedName name="_Regression_X" localSheetId="15" hidden="1">#REF!</definedName>
    <definedName name="_Regression_X" localSheetId="6" hidden="1">#REF!</definedName>
    <definedName name="_Regression_X" localSheetId="27" hidden="1">#REF!</definedName>
    <definedName name="_Regression_X" localSheetId="26" hidden="1">#REF!</definedName>
    <definedName name="_Regression_X" localSheetId="7" hidden="1">#REF!</definedName>
    <definedName name="_Regression_X" localSheetId="19" hidden="1">#REF!</definedName>
    <definedName name="_Regression_X" localSheetId="22" hidden="1">#REF!</definedName>
    <definedName name="_Regression_X" localSheetId="0" hidden="1">#REF!</definedName>
    <definedName name="_Regression_X" localSheetId="4" hidden="1">#REF!</definedName>
    <definedName name="_Regression_X" localSheetId="3" hidden="1">#REF!</definedName>
    <definedName name="_Regression_X" localSheetId="9" hidden="1">#REF!</definedName>
    <definedName name="_Regression_X" localSheetId="14" hidden="1">#REF!</definedName>
    <definedName name="_Regression_X" localSheetId="21" hidden="1">#REF!</definedName>
    <definedName name="_Regression_X" localSheetId="20" hidden="1">#REF!</definedName>
    <definedName name="_Regression_Y" localSheetId="23" hidden="1">#REF!</definedName>
    <definedName name="_Regression_Y" localSheetId="2" hidden="1">#REF!</definedName>
    <definedName name="_Regression_Y" localSheetId="17" hidden="1">#REF!</definedName>
    <definedName name="_Regression_Y" localSheetId="15" hidden="1">#REF!</definedName>
    <definedName name="_Regression_Y" localSheetId="6" hidden="1">#REF!</definedName>
    <definedName name="_Regression_Y" localSheetId="27" hidden="1">#REF!</definedName>
    <definedName name="_Regression_Y" localSheetId="26" hidden="1">#REF!</definedName>
    <definedName name="_Regression_Y" localSheetId="7" hidden="1">#REF!</definedName>
    <definedName name="_Regression_Y" localSheetId="19" hidden="1">#REF!</definedName>
    <definedName name="_Regression_Y" localSheetId="22" hidden="1">#REF!</definedName>
    <definedName name="_Regression_Y" localSheetId="0" hidden="1">#REF!</definedName>
    <definedName name="_Regression_Y" localSheetId="4" hidden="1">#REF!</definedName>
    <definedName name="_Regression_Y" localSheetId="3" hidden="1">#REF!</definedName>
    <definedName name="_Regression_Y" localSheetId="9" hidden="1">#REF!</definedName>
    <definedName name="_Regression_Y" localSheetId="14" hidden="1">#REF!</definedName>
    <definedName name="_Regression_Y" localSheetId="21" hidden="1">#REF!</definedName>
    <definedName name="_Regression_Y" localSheetId="20" hidden="1">#REF!</definedName>
    <definedName name="_Sort" localSheetId="23" hidden="1">#REF!</definedName>
    <definedName name="_Sort" localSheetId="2" hidden="1">#REF!</definedName>
    <definedName name="_Sort" localSheetId="17" hidden="1">#REF!</definedName>
    <definedName name="_Sort" localSheetId="15" hidden="1">#REF!</definedName>
    <definedName name="_Sort" localSheetId="6" hidden="1">#REF!</definedName>
    <definedName name="_Sort" localSheetId="27" hidden="1">#REF!</definedName>
    <definedName name="_Sort" localSheetId="26" hidden="1">#REF!</definedName>
    <definedName name="_Sort" localSheetId="7" hidden="1">#REF!</definedName>
    <definedName name="_Sort" localSheetId="19" hidden="1">#REF!</definedName>
    <definedName name="_Sort" localSheetId="22" hidden="1">#REF!</definedName>
    <definedName name="_Sort" localSheetId="0" hidden="1">#REF!</definedName>
    <definedName name="_Sort" localSheetId="4" hidden="1">#REF!</definedName>
    <definedName name="_Sort" localSheetId="3" hidden="1">#REF!</definedName>
    <definedName name="_Sort" localSheetId="9" hidden="1">#REF!</definedName>
    <definedName name="_Sort" localSheetId="14" hidden="1">#REF!</definedName>
    <definedName name="_Sort" localSheetId="21" hidden="1">#REF!</definedName>
    <definedName name="_Sort" localSheetId="20" hidden="1">#REF!</definedName>
    <definedName name="_Table1_In1" localSheetId="7" hidden="1">[9]시행후면적!$O$59:$O$59</definedName>
    <definedName name="_Table1_In1" localSheetId="0" hidden="1">[9]시행후면적!$O$59:$O$59</definedName>
    <definedName name="_Table1_In1" localSheetId="4" hidden="1">[9]시행후면적!$O$59:$O$59</definedName>
    <definedName name="_Table1_In1">[10]시행후면적!$O$59:$O$59</definedName>
    <definedName name="_Table1_Out" localSheetId="7" hidden="1">[9]시행후면적!$O$6006:$O$6006</definedName>
    <definedName name="_Table1_Out" localSheetId="0" hidden="1">[9]시행후면적!$O$6006:$O$6006</definedName>
    <definedName name="_Table1_Out" localSheetId="4" hidden="1">[9]시행후면적!$O$6006:$O$6006</definedName>
    <definedName name="_Table1_Out">[10]시행후면적!$O$6006:$O$6006</definedName>
    <definedName name="AccessDatabase" localSheetId="28">"D:\공무jaje\98년품의-수불\98146.mdb"</definedName>
    <definedName name="AccessDatabase">"C:\My Documents\북부수도사업소\전원차단장치\전원차~1\전원차단장치 내역서 03월06일.mdb"</definedName>
    <definedName name="AJH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scount">1</definedName>
    <definedName name="asdffhjhklllyt" localSheetId="5" hidden="1">{#N/A,#N/A,FALSE,"현장 NCR 분석";#N/A,#N/A,FALSE,"현장품질감사";#N/A,#N/A,FALSE,"현장품질감사"}</definedName>
    <definedName name="CCC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gmh">{"'용역비'!$A$4:$C$8"}</definedName>
    <definedName name="ddddd" localSheetId="23" hidden="1">#REF!</definedName>
    <definedName name="ddddd" localSheetId="2" hidden="1">#REF!</definedName>
    <definedName name="ddddd" localSheetId="17" hidden="1">#REF!</definedName>
    <definedName name="ddddd" localSheetId="15" hidden="1">#REF!</definedName>
    <definedName name="ddddd" localSheetId="6" hidden="1">#REF!</definedName>
    <definedName name="ddddd" localSheetId="27" hidden="1">#REF!</definedName>
    <definedName name="ddddd" localSheetId="26" hidden="1">#REF!</definedName>
    <definedName name="ddddd" localSheetId="7" hidden="1">#REF!</definedName>
    <definedName name="ddddd" localSheetId="19" hidden="1">#REF!</definedName>
    <definedName name="ddddd" localSheetId="22" hidden="1">#REF!</definedName>
    <definedName name="ddddd" localSheetId="0" hidden="1">#REF!</definedName>
    <definedName name="ddddd" localSheetId="4" hidden="1">#REF!</definedName>
    <definedName name="ddddd" localSheetId="3" hidden="1">#REF!</definedName>
    <definedName name="ddddd" localSheetId="9" hidden="1">#REF!</definedName>
    <definedName name="ddddd" localSheetId="14" hidden="1">#REF!</definedName>
    <definedName name="ddddd" localSheetId="21" hidden="1">#REF!</definedName>
    <definedName name="ddddd" localSheetId="20" hidden="1">#REF!</definedName>
    <definedName name="ddddsasfgh" localSheetId="5" hidden="1">{#N/A,#N/A,FALSE,"현장 NCR 분석";#N/A,#N/A,FALSE,"현장품질감사";#N/A,#N/A,FALSE,"현장품질감사"}</definedName>
    <definedName name="DDFR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">{"'용역비'!$A$4:$C$8"}</definedName>
    <definedName name="DFSW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>{"'용역비'!$A$4:$C$8"}</definedName>
    <definedName name="dlff" localSheetId="7" hidden="1">{#N/A,#N/A,FALSE,"운반시간"}</definedName>
    <definedName name="dn" localSheetId="7" hidden="1">{#N/A,#N/A,FALSE,"혼합골재"}</definedName>
    <definedName name="DRFE" localSheetId="5" hidden="1">{#N/A,#N/A,FALSE,"현장 NCR 분석";#N/A,#N/A,FALSE,"현장품질감사";#N/A,#N/A,FALSE,"현장품질감사"}</definedName>
    <definedName name="DSA" localSheetId="15" hidden="1">{#N/A,#N/A,FALSE,"제목"}</definedName>
    <definedName name="DSA" localSheetId="6" hidden="1">{#N/A,#N/A,FALSE,"제목"}</definedName>
    <definedName name="DSA" localSheetId="27" hidden="1">{#N/A,#N/A,FALSE,"제목"}</definedName>
    <definedName name="DSA" localSheetId="26" hidden="1">{#N/A,#N/A,FALSE,"제목"}</definedName>
    <definedName name="DSA" localSheetId="19" hidden="1">{#N/A,#N/A,FALSE,"제목"}</definedName>
    <definedName name="DSA" localSheetId="5" hidden="1">{#N/A,#N/A,FALSE,"제목"}</definedName>
    <definedName name="DSA" localSheetId="9" hidden="1">{#N/A,#N/A,FALSE,"제목"}</definedName>
    <definedName name="DSA" localSheetId="14" hidden="1">{#N/A,#N/A,FALSE,"제목"}</definedName>
    <definedName name="dsdsd" localSheetId="7" hidden="1">{#N/A,#N/A,FALSE,"운반시간"}</definedName>
    <definedName name="DW">{"'용역비'!$A$4:$C$8"}</definedName>
    <definedName name="edssqq" localSheetId="7" hidden="1">{#N/A,#N/A,FALSE,"혼합골재"}</definedName>
    <definedName name="ee" localSheetId="7" hidden="1">{#N/A,#N/A,FALSE,"단가표지"}</definedName>
    <definedName name="EE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FG">{"'용역비'!$A$4:$C$8"}</definedName>
    <definedName name="EGE">{"'용역비'!$A$4:$C$8"}</definedName>
    <definedName name="ej">{"'용역비'!$A$4:$C$8"}</definedName>
    <definedName name="ENJ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tyertye">{"'용역비'!$A$4:$C$8"}</definedName>
    <definedName name="ERYETY" localSheetId="7" hidden="1">'[11]N賃率-職'!$I$5:$I$30</definedName>
    <definedName name="ERYETY" localSheetId="0" hidden="1">'[11]N賃率-職'!$I$5:$I$30</definedName>
    <definedName name="ERYETY" localSheetId="4" hidden="1">'[11]N賃率-職'!$I$5:$I$30</definedName>
    <definedName name="ERYETY" localSheetId="28">'[12]N賃率-職'!$I$5:$I$30</definedName>
    <definedName name="ERYETY">'[13]N賃率-職'!$I$5:$I$30</definedName>
    <definedName name="ETGFVBNJ" localSheetId="5" hidden="1">{#N/A,#N/A,FALSE,"현장 NCR 분석";#N/A,#N/A,FALSE,"현장품질감사";#N/A,#N/A,FALSE,"현장품질감사"}</definedName>
    <definedName name="ETYETY">{"'용역비'!$A$4:$C$8"}</definedName>
    <definedName name="etyj" localSheetId="28">{"'용역비'!$A$4:$C$8"}</definedName>
    <definedName name="etyj">{"'용역비'!$A$4:$C$8"}</definedName>
    <definedName name="etyjj" localSheetId="28">{"'용역비'!$A$4:$C$8"}</definedName>
    <definedName name="etyjj">{"'용역비'!$A$4:$C$8"}</definedName>
    <definedName name="ETYJTYJ" localSheetId="28">{"'용역비'!$A$4:$C$8"}</definedName>
    <definedName name="ETYJTYJ">{"'용역비'!$A$4:$C$8"}</definedName>
    <definedName name="f" localSheetId="23" hidden="1">#REF!</definedName>
    <definedName name="f" localSheetId="2" hidden="1">#REF!</definedName>
    <definedName name="f" localSheetId="17" hidden="1">#REF!</definedName>
    <definedName name="f" localSheetId="15" hidden="1">#REF!</definedName>
    <definedName name="f" localSheetId="6" hidden="1">#REF!</definedName>
    <definedName name="f" localSheetId="27" hidden="1">#REF!</definedName>
    <definedName name="f" localSheetId="26" hidden="1">#REF!</definedName>
    <definedName name="f" localSheetId="19" hidden="1">#REF!</definedName>
    <definedName name="f" localSheetId="22" hidden="1">#REF!</definedName>
    <definedName name="f" localSheetId="3" hidden="1">#REF!</definedName>
    <definedName name="f" localSheetId="9" hidden="1">#REF!</definedName>
    <definedName name="f" localSheetId="14" hidden="1">#REF!</definedName>
    <definedName name="f" localSheetId="21" hidden="1">#REF!</definedName>
    <definedName name="f" localSheetId="20" hidden="1">#REF!</definedName>
    <definedName name="FDG" localSheetId="15" hidden="1">{#N/A,#N/A,FALSE,"제목"}</definedName>
    <definedName name="FDG" localSheetId="6" hidden="1">{#N/A,#N/A,FALSE,"제목"}</definedName>
    <definedName name="FDG" localSheetId="27" hidden="1">{#N/A,#N/A,FALSE,"제목"}</definedName>
    <definedName name="FDG" localSheetId="26" hidden="1">{#N/A,#N/A,FALSE,"제목"}</definedName>
    <definedName name="FDG" localSheetId="19" hidden="1">{#N/A,#N/A,FALSE,"제목"}</definedName>
    <definedName name="FDG" localSheetId="5" hidden="1">{#N/A,#N/A,FALSE,"제목"}</definedName>
    <definedName name="FDG" localSheetId="9" hidden="1">{#N/A,#N/A,FALSE,"제목"}</definedName>
    <definedName name="FDG" localSheetId="14" hidden="1">{#N/A,#N/A,FALSE,"제목"}</definedName>
    <definedName name="FDS" localSheetId="15" hidden="1">{#N/A,#N/A,FALSE,"제목"}</definedName>
    <definedName name="FDS" localSheetId="6" hidden="1">{#N/A,#N/A,FALSE,"제목"}</definedName>
    <definedName name="FDS" localSheetId="27" hidden="1">{#N/A,#N/A,FALSE,"제목"}</definedName>
    <definedName name="FDS" localSheetId="26" hidden="1">{#N/A,#N/A,FALSE,"제목"}</definedName>
    <definedName name="FDS" localSheetId="19" hidden="1">{#N/A,#N/A,FALSE,"제목"}</definedName>
    <definedName name="FDS" localSheetId="5" hidden="1">{#N/A,#N/A,FALSE,"제목"}</definedName>
    <definedName name="FDS" localSheetId="9" hidden="1">{#N/A,#N/A,FALSE,"제목"}</definedName>
    <definedName name="FDS" localSheetId="14" hidden="1">{#N/A,#N/A,FALSE,"제목"}</definedName>
    <definedName name="ffffffffff" localSheetId="5" hidden="1">{#N/A,#N/A,FALSE,"현장 NCR 분석";#N/A,#N/A,FALSE,"현장품질감사";#N/A,#N/A,FALSE,"현장품질감사"}</definedName>
    <definedName name="FHFH" localSheetId="7" hidden="1">[14]수량산출!$A$1:$A$8561</definedName>
    <definedName name="FHFH" localSheetId="0" hidden="1">[14]수량산출!$A$1:$A$8561</definedName>
    <definedName name="FHFH" localSheetId="4" hidden="1">[14]수량산출!$A$1:$A$8561</definedName>
    <definedName name="FHFH" localSheetId="28">[15]수량산출!$A$1:$A$8561</definedName>
    <definedName name="FHFH">[16]수량산출!$A$1:$A$8561</definedName>
    <definedName name="FHFK" localSheetId="23" hidden="1">[15]수량산출!#REF!</definedName>
    <definedName name="FHFK" localSheetId="2" hidden="1">[15]수량산출!#REF!</definedName>
    <definedName name="FHFK" localSheetId="17" hidden="1">[15]수량산출!#REF!</definedName>
    <definedName name="FHFK" localSheetId="15" hidden="1">[15]수량산출!#REF!</definedName>
    <definedName name="FHFK" localSheetId="6" hidden="1">[15]수량산출!#REF!</definedName>
    <definedName name="FHFK" localSheetId="27" hidden="1">[15]수량산출!#REF!</definedName>
    <definedName name="FHFK" localSheetId="26" hidden="1">[15]수량산출!#REF!</definedName>
    <definedName name="FHFK" localSheetId="7" hidden="1">[17]수량산출!#REF!</definedName>
    <definedName name="FHFK" localSheetId="19" hidden="1">[15]수량산출!#REF!</definedName>
    <definedName name="FHFK" localSheetId="22" hidden="1">[15]수량산출!#REF!</definedName>
    <definedName name="FHFK" localSheetId="0" hidden="1">[17]수량산출!#REF!</definedName>
    <definedName name="FHFK" localSheetId="4" hidden="1">[17]수량산출!#REF!</definedName>
    <definedName name="FHFK" localSheetId="3" hidden="1">[15]수량산출!#REF!</definedName>
    <definedName name="FHFK" localSheetId="9" hidden="1">[15]수량산출!#REF!</definedName>
    <definedName name="FHFK" localSheetId="14" hidden="1">[15]수량산출!#REF!</definedName>
    <definedName name="FHFK" localSheetId="21" hidden="1">[15]수량산출!#REF!</definedName>
    <definedName name="FHFK" localSheetId="20" hidden="1">[15]수량산출!#REF!</definedName>
    <definedName name="fhgdretyjiklp" localSheetId="5" hidden="1">{#N/A,#N/A,FALSE,"현장 NCR 분석";#N/A,#N/A,FALSE,"현장품질감사";#N/A,#N/A,FALSE,"현장품질감사"}</definedName>
    <definedName name="fill" localSheetId="23" hidden="1">#REF!</definedName>
    <definedName name="fill" localSheetId="2" hidden="1">#REF!</definedName>
    <definedName name="fill" localSheetId="17" hidden="1">#REF!</definedName>
    <definedName name="fill" localSheetId="15" hidden="1">#REF!</definedName>
    <definedName name="fill" localSheetId="6" hidden="1">#REF!</definedName>
    <definedName name="fill" localSheetId="27" hidden="1">#REF!</definedName>
    <definedName name="fill" localSheetId="26" hidden="1">#REF!</definedName>
    <definedName name="fill" localSheetId="19" hidden="1">#REF!</definedName>
    <definedName name="fill" localSheetId="22" hidden="1">#REF!</definedName>
    <definedName name="fill" localSheetId="3" hidden="1">#REF!</definedName>
    <definedName name="fill" localSheetId="9" hidden="1">#REF!</definedName>
    <definedName name="fill" localSheetId="14" hidden="1">#REF!</definedName>
    <definedName name="fill" localSheetId="21" hidden="1">#REF!</definedName>
    <definedName name="fill" localSheetId="20" hidden="1">#REF!</definedName>
    <definedName name="FK">{"'용역비'!$A$4:$C$8"}</definedName>
    <definedName name="FSD" localSheetId="15" hidden="1">{#N/A,#N/A,FALSE,"제목"}</definedName>
    <definedName name="FSD" localSheetId="6" hidden="1">{#N/A,#N/A,FALSE,"제목"}</definedName>
    <definedName name="FSD" localSheetId="27" hidden="1">{#N/A,#N/A,FALSE,"제목"}</definedName>
    <definedName name="FSD" localSheetId="26" hidden="1">{#N/A,#N/A,FALSE,"제목"}</definedName>
    <definedName name="FSD" localSheetId="19" hidden="1">{#N/A,#N/A,FALSE,"제목"}</definedName>
    <definedName name="FSD" localSheetId="5" hidden="1">{#N/A,#N/A,FALSE,"제목"}</definedName>
    <definedName name="FSD" localSheetId="9" hidden="1">{#N/A,#N/A,FALSE,"제목"}</definedName>
    <definedName name="FSD" localSheetId="14" hidden="1">{#N/A,#N/A,FALSE,"제목"}</definedName>
    <definedName name="FSDAF" localSheetId="15" hidden="1">{#N/A,#N/A,FALSE,"제목"}</definedName>
    <definedName name="FSDAF" localSheetId="6" hidden="1">{#N/A,#N/A,FALSE,"제목"}</definedName>
    <definedName name="FSDAF" localSheetId="27" hidden="1">{#N/A,#N/A,FALSE,"제목"}</definedName>
    <definedName name="FSDAF" localSheetId="26" hidden="1">{#N/A,#N/A,FALSE,"제목"}</definedName>
    <definedName name="FSDAF" localSheetId="19" hidden="1">{#N/A,#N/A,FALSE,"제목"}</definedName>
    <definedName name="FSDAF" localSheetId="5" hidden="1">{#N/A,#N/A,FALSE,"제목"}</definedName>
    <definedName name="FSDAF" localSheetId="9" hidden="1">{#N/A,#N/A,FALSE,"제목"}</definedName>
    <definedName name="FSDAF" localSheetId="14" hidden="1">{#N/A,#N/A,FALSE,"제목"}</definedName>
    <definedName name="GEMCO" localSheetId="23" hidden="1">#REF!</definedName>
    <definedName name="GEMCO" localSheetId="2" hidden="1">#REF!</definedName>
    <definedName name="GEMCO" localSheetId="17" hidden="1">#REF!</definedName>
    <definedName name="GEMCO" localSheetId="15" hidden="1">#REF!</definedName>
    <definedName name="GEMCO" localSheetId="6" hidden="1">#REF!</definedName>
    <definedName name="GEMCO" localSheetId="27" hidden="1">#REF!</definedName>
    <definedName name="GEMCO" localSheetId="26" hidden="1">#REF!</definedName>
    <definedName name="GEMCO" localSheetId="7" hidden="1">#REF!</definedName>
    <definedName name="GEMCO" localSheetId="19" hidden="1">#REF!</definedName>
    <definedName name="GEMCO" localSheetId="22" hidden="1">#REF!</definedName>
    <definedName name="GEMCO" localSheetId="0" hidden="1">#REF!</definedName>
    <definedName name="GEMCO" localSheetId="4" hidden="1">#REF!</definedName>
    <definedName name="GEMCO" localSheetId="3" hidden="1">#REF!</definedName>
    <definedName name="GEMCO" localSheetId="9" hidden="1">#REF!</definedName>
    <definedName name="GEMCO" localSheetId="14" hidden="1">#REF!</definedName>
    <definedName name="GEMCO" localSheetId="21" hidden="1">#REF!</definedName>
    <definedName name="GEMCO" localSheetId="20" hidden="1">#REF!</definedName>
    <definedName name="gfdsajl" localSheetId="5" hidden="1">{#N/A,#N/A,FALSE,"현장 NCR 분석";#N/A,#N/A,FALSE,"현장품질감사";#N/A,#N/A,FALSE,"현장품질감사"}</definedName>
    <definedName name="gfgdfg" localSheetId="23" hidden="1">[18]차액보증!#REF!</definedName>
    <definedName name="gfgdfg" localSheetId="17" hidden="1">[18]차액보증!#REF!</definedName>
    <definedName name="gfgdfg" localSheetId="22" hidden="1">[18]차액보증!#REF!</definedName>
    <definedName name="gfgdfg" localSheetId="9" hidden="1">[18]차액보증!#REF!</definedName>
    <definedName name="gfgdfg" localSheetId="14" hidden="1">[18]차액보증!#REF!</definedName>
    <definedName name="gfgdfg" localSheetId="21" hidden="1">[18]차액보증!#REF!</definedName>
    <definedName name="gfgdfg" localSheetId="20" hidden="1">[18]차액보증!#REF!</definedName>
    <definedName name="gfjdjkyt" localSheetId="7" hidden="1">'[11]N賃率-職'!$I$5:$I$30</definedName>
    <definedName name="gfjdjkyt" localSheetId="0" hidden="1">'[11]N賃率-職'!$I$5:$I$30</definedName>
    <definedName name="gfjdjkyt" localSheetId="4" hidden="1">'[11]N賃率-職'!$I$5:$I$30</definedName>
    <definedName name="gfjdjkyt" localSheetId="28">'[12]N賃率-職'!$I$5:$I$30</definedName>
    <definedName name="gfjdjkyt">'[13]N賃率-職'!$I$5:$I$30</definedName>
    <definedName name="GG" localSheetId="5" hidden="1">{#N/A,#N/A,FALSE,"현장 NCR 분석";#N/A,#N/A,FALSE,"현장품질감사";#N/A,#N/A,FALSE,"현장품질감사"}</definedName>
    <definedName name="GGG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ggggggggg" localSheetId="5" hidden="1">{#N/A,#N/A,FALSE,"현장 NCR 분석";#N/A,#N/A,FALSE,"현장품질감사";#N/A,#N/A,FALSE,"현장품질감사"}</definedName>
    <definedName name="gggggggggggggggggg" localSheetId="5" hidden="1">{#N/A,#N/A,FALSE,"현장 NCR 분석";#N/A,#N/A,FALSE,"현장품질감사";#N/A,#N/A,FALSE,"현장품질감사"}</definedName>
    <definedName name="GGGTR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dsg" localSheetId="7" hidden="1">'[19]N賃率-職'!$I$5:$I$30</definedName>
    <definedName name="ghdsg" localSheetId="0" hidden="1">'[19]N賃率-職'!$I$5:$I$30</definedName>
    <definedName name="ghdsg" localSheetId="4" hidden="1">'[19]N賃率-職'!$I$5:$I$30</definedName>
    <definedName name="ghdsg" localSheetId="28">'[20]N賃率-職'!$I$5:$I$30</definedName>
    <definedName name="ghdsg">'[21]N賃率-職'!$I$5:$I$30</definedName>
    <definedName name="GJH" localSheetId="15" hidden="1">{#N/A,#N/A,FALSE,"제목"}</definedName>
    <definedName name="GJH" localSheetId="6" hidden="1">{#N/A,#N/A,FALSE,"제목"}</definedName>
    <definedName name="GJH" localSheetId="27" hidden="1">{#N/A,#N/A,FALSE,"제목"}</definedName>
    <definedName name="GJH" localSheetId="26" hidden="1">{#N/A,#N/A,FALSE,"제목"}</definedName>
    <definedName name="GJH" localSheetId="19" hidden="1">{#N/A,#N/A,FALSE,"제목"}</definedName>
    <definedName name="GJH" localSheetId="5" hidden="1">{#N/A,#N/A,FALSE,"제목"}</definedName>
    <definedName name="GJH" localSheetId="9" hidden="1">{#N/A,#N/A,FALSE,"제목"}</definedName>
    <definedName name="GJH" localSheetId="14" hidden="1">{#N/A,#N/A,FALSE,"제목"}</definedName>
    <definedName name="grew" localSheetId="23" hidden="1">#REF!</definedName>
    <definedName name="grew" localSheetId="17" hidden="1">#REF!</definedName>
    <definedName name="grew" localSheetId="22" hidden="1">#REF!</definedName>
    <definedName name="grew" localSheetId="9" hidden="1">#REF!</definedName>
    <definedName name="grew" localSheetId="14" hidden="1">#REF!</definedName>
    <definedName name="grew" localSheetId="21" hidden="1">#REF!</definedName>
    <definedName name="grew" localSheetId="20" hidden="1">#REF!</definedName>
    <definedName name="han" localSheetId="23" hidden="1">#REF!</definedName>
    <definedName name="han" localSheetId="17" hidden="1">#REF!</definedName>
    <definedName name="han" localSheetId="22" hidden="1">#REF!</definedName>
    <definedName name="han" localSheetId="9" hidden="1">#REF!</definedName>
    <definedName name="han" localSheetId="14" hidden="1">#REF!</definedName>
    <definedName name="han" localSheetId="21" hidden="1">#REF!</definedName>
    <definedName name="han" localSheetId="20" hidden="1">#REF!</definedName>
    <definedName name="hardwar" localSheetId="23" hidden="1">[22]Sheet3!#REF!</definedName>
    <definedName name="hardwar" localSheetId="2" hidden="1">[22]Sheet3!#REF!</definedName>
    <definedName name="hardwar" localSheetId="17" hidden="1">[22]Sheet3!#REF!</definedName>
    <definedName name="hardwar" localSheetId="15" hidden="1">[22]Sheet3!#REF!</definedName>
    <definedName name="hardwar" localSheetId="6" hidden="1">[22]Sheet3!#REF!</definedName>
    <definedName name="hardwar" localSheetId="27" hidden="1">[22]Sheet3!#REF!</definedName>
    <definedName name="hardwar" localSheetId="26" hidden="1">[22]Sheet3!#REF!</definedName>
    <definedName name="hardwar" localSheetId="19" hidden="1">[22]Sheet3!#REF!</definedName>
    <definedName name="hardwar" localSheetId="22" hidden="1">[22]Sheet3!#REF!</definedName>
    <definedName name="hardwar" localSheetId="3" hidden="1">[22]Sheet3!#REF!</definedName>
    <definedName name="hardwar" localSheetId="9" hidden="1">[22]Sheet3!#REF!</definedName>
    <definedName name="hardwar" localSheetId="14" hidden="1">[22]Sheet3!#REF!</definedName>
    <definedName name="hardwar" localSheetId="21" hidden="1">[22]Sheet3!#REF!</definedName>
    <definedName name="hardwar" localSheetId="20" hidden="1">[22]Sheet3!#REF!</definedName>
    <definedName name="HGGGH" localSheetId="15" hidden="1">{#N/A,#N/A,FALSE,"제목"}</definedName>
    <definedName name="HGGGH" localSheetId="6" hidden="1">{#N/A,#N/A,FALSE,"제목"}</definedName>
    <definedName name="HGGGH" localSheetId="27" hidden="1">{#N/A,#N/A,FALSE,"제목"}</definedName>
    <definedName name="HGGGH" localSheetId="26" hidden="1">{#N/A,#N/A,FALSE,"제목"}</definedName>
    <definedName name="HGGGH" localSheetId="19" hidden="1">{#N/A,#N/A,FALSE,"제목"}</definedName>
    <definedName name="HGGGH" localSheetId="5" hidden="1">{#N/A,#N/A,FALSE,"제목"}</definedName>
    <definedName name="HGGGH" localSheetId="9" hidden="1">{#N/A,#N/A,FALSE,"제목"}</definedName>
    <definedName name="HGGGH" localSheetId="14" hidden="1">{#N/A,#N/A,FALSE,"제목"}</definedName>
    <definedName name="hgkjgfd" localSheetId="7" hidden="1">'[23]N賃率-職'!$I$5:$I$30</definedName>
    <definedName name="hgkjgfd" localSheetId="0" hidden="1">'[23]N賃率-職'!$I$5:$I$30</definedName>
    <definedName name="hgkjgfd" localSheetId="4" hidden="1">'[23]N賃率-職'!$I$5:$I$30</definedName>
    <definedName name="hgkjgfd" localSheetId="28">'[24]N賃率-職'!$I$5:$I$30</definedName>
    <definedName name="hgkjgfd">'[25]N賃率-職'!$I$5:$I$30</definedName>
    <definedName name="HHH" localSheetId="23" hidden="1">#REF!</definedName>
    <definedName name="HHH" localSheetId="2" hidden="1">#REF!</definedName>
    <definedName name="HHH" localSheetId="17" hidden="1">#REF!</definedName>
    <definedName name="HHH" localSheetId="15" hidden="1">#REF!</definedName>
    <definedName name="HHH" localSheetId="6" hidden="1">#REF!</definedName>
    <definedName name="HHH" localSheetId="27" hidden="1">#REF!</definedName>
    <definedName name="HHH" localSheetId="26" hidden="1">#REF!</definedName>
    <definedName name="HHH" localSheetId="7" hidden="1">#REF!</definedName>
    <definedName name="HHH" localSheetId="19" hidden="1">#REF!</definedName>
    <definedName name="HHH" localSheetId="22" hidden="1">#REF!</definedName>
    <definedName name="HHH" localSheetId="0" hidden="1">#REF!</definedName>
    <definedName name="HHH" localSheetId="4" hidden="1">#REF!</definedName>
    <definedName name="HHH" localSheetId="3" hidden="1">#REF!</definedName>
    <definedName name="HHH" localSheetId="9" hidden="1">#REF!</definedName>
    <definedName name="HHH" localSheetId="14" hidden="1">#REF!</definedName>
    <definedName name="HHH" localSheetId="21" hidden="1">#REF!</definedName>
    <definedName name="HHH" localSheetId="20" hidden="1">#REF!</definedName>
    <definedName name="HHHH" localSheetId="23" hidden="1">#REF!</definedName>
    <definedName name="HHHH" localSheetId="2" hidden="1">#REF!</definedName>
    <definedName name="HHHH" localSheetId="17" hidden="1">#REF!</definedName>
    <definedName name="HHHH" localSheetId="15" hidden="1">#REF!</definedName>
    <definedName name="HHHH" localSheetId="6" hidden="1">#REF!</definedName>
    <definedName name="HHHH" localSheetId="27" hidden="1">#REF!</definedName>
    <definedName name="HHHH" localSheetId="26" hidden="1">#REF!</definedName>
    <definedName name="HHHH" localSheetId="7" hidden="1">#REF!</definedName>
    <definedName name="HHHH" localSheetId="19" hidden="1">#REF!</definedName>
    <definedName name="HHHH" localSheetId="22" hidden="1">#REF!</definedName>
    <definedName name="HHHH" localSheetId="0" hidden="1">#REF!</definedName>
    <definedName name="HHHH" localSheetId="4" hidden="1">#REF!</definedName>
    <definedName name="HHHH" localSheetId="3" hidden="1">#REF!</definedName>
    <definedName name="HHHH" localSheetId="9" hidden="1">#REF!</definedName>
    <definedName name="HHHH" localSheetId="14" hidden="1">#REF!</definedName>
    <definedName name="HHHH" localSheetId="21" hidden="1">#REF!</definedName>
    <definedName name="HHHH" localSheetId="20" hidden="1">#REF!</definedName>
    <definedName name="HJ" localSheetId="6" hidden="1">{#N/A,#N/A,FALSE,"제목"}</definedName>
    <definedName name="HJ" localSheetId="19" hidden="1">{#N/A,#N/A,FALSE,"제목"}</definedName>
    <definedName name="HJ" localSheetId="9" hidden="1">{#N/A,#N/A,FALSE,"제목"}</definedName>
    <definedName name="HJ" localSheetId="14" hidden="1">{#N/A,#N/A,FALSE,"제목"}</definedName>
    <definedName name="HSR">{"'용역비'!$A$4:$C$8"}</definedName>
    <definedName name="HTML_CodePage">949</definedName>
    <definedName name="HTML_Control" localSheetId="15" hidden="1">{"'공사부문'!$A$6:$A$32"}</definedName>
    <definedName name="HTML_Control" localSheetId="6" hidden="1">{"'공사부문'!$A$6:$A$32"}</definedName>
    <definedName name="HTML_Control" localSheetId="27" hidden="1">{"'공사부문'!$A$6:$A$32"}</definedName>
    <definedName name="HTML_Control" localSheetId="26" hidden="1">{"'공사부문'!$A$6:$A$32"}</definedName>
    <definedName name="HTML_Control" localSheetId="7" hidden="1">{"'공사부문'!$A$6:$A$32"}</definedName>
    <definedName name="HTML_Control" localSheetId="19" hidden="1">{"'공사부문'!$A$6:$A$32"}</definedName>
    <definedName name="HTML_Control" localSheetId="0" hidden="1">{"'공사부문'!$A$6:$A$32"}</definedName>
    <definedName name="HTML_Control" localSheetId="4" hidden="1">{"'공사부문'!$A$6:$A$32"}</definedName>
    <definedName name="HTML_Control" localSheetId="5" hidden="1">{"'공사부문'!$A$6:$A$32"}</definedName>
    <definedName name="HTML_Control" localSheetId="9" hidden="1">{"'공사부문'!$A$6:$A$32"}</definedName>
    <definedName name="HTML_Control" localSheetId="14" hidden="1">{"'공사부문'!$A$6:$A$32"}</definedName>
    <definedName name="HTML_Control" localSheetId="28">{"'용역비'!$A$4:$C$8"}</definedName>
    <definedName name="HTML_Control">{"'용역비'!$A$4:$C$8"}</definedName>
    <definedName name="HTML_Control_1" localSheetId="7" hidden="1">{"'도면'!$G$62:$H$63","'도면'!$G$62:$H$63"}</definedName>
    <definedName name="HTML_Description">""</definedName>
    <definedName name="HTML_Email">""</definedName>
    <definedName name="HTML_Header">"용역비"</definedName>
    <definedName name="HTML_LastUpdate" localSheetId="28">"99-07-01"</definedName>
    <definedName name="HTML_LastUpdate" hidden="1">"98-04-27"</definedName>
    <definedName name="HTML_LastUpdate_1" hidden="1">"99-02-01"</definedName>
    <definedName name="HTML_LineAfter" hidden="1">FALSE</definedName>
    <definedName name="HTML_LineBefore" hidden="1">FALSE</definedName>
    <definedName name="HTML_Name" localSheetId="28">"전산실"</definedName>
    <definedName name="HTML_Name" hidden="1">"김준곤"</definedName>
    <definedName name="HTML_Name_1" hidden="1">"TriGem"</definedName>
    <definedName name="HTML_OBDlg2" hidden="1">TRUE</definedName>
    <definedName name="HTML_OBDlg4" hidden="1">TRUE</definedName>
    <definedName name="HTML_OS" hidden="1">0</definedName>
    <definedName name="HTML_PathFile" localSheetId="28">"C:\My Documents\MyHTML.htm"</definedName>
    <definedName name="HTML_PathFile" hidden="1">"C:\WINNT\Profiles\Administrator\Personal\MyHTML.htm"</definedName>
    <definedName name="HTML_PathFile_1" hidden="1">"C:\토목\MyHTML.htm"</definedName>
    <definedName name="HTML_Title" localSheetId="28">"전체금액"</definedName>
    <definedName name="HTML_Title" hidden="1">"시중노임단가"</definedName>
    <definedName name="HTML_Title_1" hidden="1">"변실증고"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내역">{"'용역비'!$A$4:$C$8"}</definedName>
    <definedName name="hytrewsd" localSheetId="5" hidden="1">{#N/A,#N/A,FALSE,"현장 NCR 분석";#N/A,#N/A,FALSE,"현장품질감사";#N/A,#N/A,FALSE,"현장품질감사"}</definedName>
    <definedName name="I">{"'용역비'!$A$4:$C$8"}</definedName>
    <definedName name="II" localSheetId="28">{"'용역비'!$A$4:$C$8"}</definedName>
    <definedName name="II">{"'용역비'!$A$4:$C$8"}</definedName>
    <definedName name="IIII" localSheetId="28">{"'용역비'!$A$4:$C$8"}</definedName>
    <definedName name="IIII">{"'용역비'!$A$4:$C$8"}</definedName>
    <definedName name="IIIII" localSheetId="28">{"'용역비'!$A$4:$C$8"}</definedName>
    <definedName name="IIIII">{"'용역비'!$A$4:$C$8"}</definedName>
    <definedName name="IIJELLS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OI">{"'용역비'!$A$4:$C$8"}</definedName>
    <definedName name="IOKJLMNY" localSheetId="5" hidden="1">{#N/A,#N/A,FALSE,"현장 NCR 분석";#N/A,#N/A,FALSE,"현장품질감사";#N/A,#N/A,FALSE,"현장품질감사"}</definedName>
    <definedName name="J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jjjjjjjjjjjjjjjjjjjjjjjjjjjjjjjjjjjjjjjjjjjjj" localSheetId="5" hidden="1">{#N/A,#N/A,FALSE,"현장 NCR 분석";#N/A,#N/A,FALSE,"현장품질감사";#N/A,#N/A,FALSE,"현장품질감사"}</definedName>
    <definedName name="JJSUW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hjgk" localSheetId="23" hidden="1">#REF!</definedName>
    <definedName name="jkghjgk" localSheetId="2" hidden="1">#REF!</definedName>
    <definedName name="jkghjgk" localSheetId="17" hidden="1">#REF!</definedName>
    <definedName name="jkghjgk" localSheetId="15" hidden="1">#REF!</definedName>
    <definedName name="jkghjgk" localSheetId="6" hidden="1">#REF!</definedName>
    <definedName name="jkghjgk" localSheetId="27" hidden="1">#REF!</definedName>
    <definedName name="jkghjgk" localSheetId="26" hidden="1">#REF!</definedName>
    <definedName name="jkghjgk" localSheetId="7" hidden="1">#REF!</definedName>
    <definedName name="jkghjgk" localSheetId="19" hidden="1">#REF!</definedName>
    <definedName name="jkghjgk" localSheetId="22" hidden="1">#REF!</definedName>
    <definedName name="jkghjgk" localSheetId="0" hidden="1">#REF!</definedName>
    <definedName name="jkghjgk" localSheetId="4" hidden="1">#REF!</definedName>
    <definedName name="jkghjgk" localSheetId="3" hidden="1">#REF!</definedName>
    <definedName name="jkghjgk" localSheetId="9" hidden="1">#REF!</definedName>
    <definedName name="jkghjgk" localSheetId="14" hidden="1">#REF!</definedName>
    <definedName name="jkghjgk" localSheetId="21" hidden="1">#REF!</definedName>
    <definedName name="jkghjgk" localSheetId="20" hidden="1">#REF!</definedName>
    <definedName name="JSH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JURBGF" localSheetId="5" hidden="1">{#N/A,#N/A,FALSE,"현장 NCR 분석";#N/A,#N/A,FALSE,"현장품질감사";#N/A,#N/A,FALSE,"현장품질감사"}</definedName>
    <definedName name="KKA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7" hidden="1">#REF!</definedName>
    <definedName name="KKK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0" hidden="1">#REF!</definedName>
    <definedName name="KKK" localSheetId="4" hidden="1">#REF!</definedName>
    <definedName name="KKK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KKK" localSheetId="5" hidden="1">{#N/A,#N/A,FALSE,"현장 NCR 분석";#N/A,#N/A,FALSE,"현장품질감사";#N/A,#N/A,FALSE,"현장품질감사"}</definedName>
    <definedName name="KKKSJ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jhgfdsrtu" localSheetId="5" hidden="1">{#N/A,#N/A,FALSE,"현장 NCR 분석";#N/A,#N/A,FALSE,"현장품질감사";#N/A,#N/A,FALSE,"현장품질감사"}</definedName>
    <definedName name="KTINFHSVRMWLOFJTUUGJLDJF" localSheetId="5" hidden="1">{#N/A,#N/A,FALSE,"현장 NCR 분석";#N/A,#N/A,FALSE,"현장품질감사";#N/A,#N/A,FALSE,"현장품질감사"}</definedName>
    <definedName name="LAK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">{"'용역비'!$A$4:$C$8"}</definedName>
    <definedName name="limcount">1</definedName>
    <definedName name="lkjhgf" localSheetId="5" hidden="1">{#N/A,#N/A,FALSE,"현장 NCR 분석";#N/A,#N/A,FALSE,"현장품질감사";#N/A,#N/A,FALSE,"현장품질감사"}</definedName>
    <definedName name="LLDIEKK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llllllllllllllllllllllllllllllllllllllllll" localSheetId="5" hidden="1">{#N/A,#N/A,FALSE,"현장 NCR 분석";#N/A,#N/A,FALSE,"현장품질감사";#N/A,#N/A,FALSE,"현장품질감사"}</definedName>
    <definedName name="LLL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wh" localSheetId="7" hidden="1">{"'도면'!$G$62:$H$63","'도면'!$G$62:$H$63"}</definedName>
    <definedName name="MMM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IL">{"'용역비'!$A$4:$C$8"}</definedName>
    <definedName name="ooo" localSheetId="23" hidden="1">'[26]6PILE  (돌출)'!#REF!</definedName>
    <definedName name="ooo" localSheetId="2" hidden="1">'[26]6PILE  (돌출)'!#REF!</definedName>
    <definedName name="ooo" localSheetId="17" hidden="1">'[26]6PILE  (돌출)'!#REF!</definedName>
    <definedName name="OOO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22" hidden="1">'[26]6PILE  (돌출)'!#REF!</definedName>
    <definedName name="OOO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3" hidden="1">'[26]6PILE  (돌출)'!#REF!</definedName>
    <definedName name="OOO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21" hidden="1">'[26]6PILE  (돌출)'!#REF!</definedName>
    <definedName name="ooo" localSheetId="20" hidden="1">'[26]6PILE  (돌출)'!#REF!</definedName>
    <definedName name="OPOP" localSheetId="23" hidden="1">[27]수량산출!#REF!</definedName>
    <definedName name="OPOP" localSheetId="2" hidden="1">[27]수량산출!#REF!</definedName>
    <definedName name="OPOP" localSheetId="17" hidden="1">[27]수량산출!#REF!</definedName>
    <definedName name="OPOP" localSheetId="15" hidden="1">[27]수량산출!#REF!</definedName>
    <definedName name="OPOP" localSheetId="6" hidden="1">[27]수량산출!#REF!</definedName>
    <definedName name="OPOP" localSheetId="27" hidden="1">[27]수량산출!#REF!</definedName>
    <definedName name="OPOP" localSheetId="26" hidden="1">[27]수량산출!#REF!</definedName>
    <definedName name="OPOP" localSheetId="7" hidden="1">[27]수량산출!#REF!</definedName>
    <definedName name="OPOP" localSheetId="19" hidden="1">[27]수량산출!#REF!</definedName>
    <definedName name="OPOP" localSheetId="22" hidden="1">[27]수량산출!#REF!</definedName>
    <definedName name="OPOP" localSheetId="0" hidden="1">[27]수량산출!#REF!</definedName>
    <definedName name="OPOP" localSheetId="4" hidden="1">[27]수량산출!#REF!</definedName>
    <definedName name="OPOP" localSheetId="5" hidden="1">[28]수량산출!#REF!</definedName>
    <definedName name="OPOP" localSheetId="3" hidden="1">[27]수량산출!#REF!</definedName>
    <definedName name="OPOP" localSheetId="9" hidden="1">[27]수량산출!#REF!</definedName>
    <definedName name="OPOP" localSheetId="14" hidden="1">[27]수량산출!#REF!</definedName>
    <definedName name="OPOP" localSheetId="21" hidden="1">[27]수량산출!#REF!</definedName>
    <definedName name="OPOP" localSheetId="20" hidden="1">[27]수량산출!#REF!</definedName>
    <definedName name="OPP" localSheetId="23" hidden="1">#REF!</definedName>
    <definedName name="OPP" localSheetId="2" hidden="1">#REF!</definedName>
    <definedName name="OPP" localSheetId="17" hidden="1">#REF!</definedName>
    <definedName name="OPP" localSheetId="15" hidden="1">#REF!</definedName>
    <definedName name="OPP" localSheetId="6" hidden="1">#REF!</definedName>
    <definedName name="OPP" localSheetId="27" hidden="1">#REF!</definedName>
    <definedName name="OPP" localSheetId="26" hidden="1">#REF!</definedName>
    <definedName name="OPP" localSheetId="7" hidden="1">#REF!</definedName>
    <definedName name="OPP" localSheetId="19" hidden="1">#REF!</definedName>
    <definedName name="OPP" localSheetId="22" hidden="1">#REF!</definedName>
    <definedName name="OPP" localSheetId="0" hidden="1">#REF!</definedName>
    <definedName name="OPP" localSheetId="4" hidden="1">#REF!</definedName>
    <definedName name="OPP" localSheetId="3" hidden="1">#REF!</definedName>
    <definedName name="OPP" localSheetId="9" hidden="1">#REF!</definedName>
    <definedName name="OPP" localSheetId="14" hidden="1">#REF!</definedName>
    <definedName name="OPP" localSheetId="21" hidden="1">#REF!</definedName>
    <definedName name="OPP" localSheetId="20" hidden="1">#REF!</definedName>
    <definedName name="OPPP" localSheetId="7" hidden="1">[29]수량산출!$A$3:$H$8539</definedName>
    <definedName name="OPPP" localSheetId="0" hidden="1">[29]수량산출!$A$3:$H$8539</definedName>
    <definedName name="OPPP" localSheetId="4" hidden="1">[29]수량산출!$A$3:$H$8539</definedName>
    <definedName name="OPPP" localSheetId="5" hidden="1">[30]수량산출!$A$3:$H$8539</definedName>
    <definedName name="OPPP">[30]수량산출!$A$3:$H$8539</definedName>
    <definedName name="poopiiuuuuyyttthgf" localSheetId="5" hidden="1">{#N/A,#N/A,FALSE,"현장 NCR 분석";#N/A,#N/A,FALSE,"현장품질감사";#N/A,#N/A,FALSE,"현장품질감사"}</definedName>
    <definedName name="PPP" localSheetId="6" hidden="1">#REF!</definedName>
    <definedName name="PPP" localSheetId="9" hidden="1">#REF!</definedName>
    <definedName name="PPP" localSheetId="14" hidden="1">#REF!</definedName>
    <definedName name="_xlnm.Print_Area" localSheetId="23">'1일 운반 가능량 산출표'!$A$1:$E$15</definedName>
    <definedName name="_xlnm.Print_Area" localSheetId="16">간접노무비!$A$1:$F$12</definedName>
    <definedName name="_xlnm.Print_Area" localSheetId="2">간지!$A$1:$I$9</definedName>
    <definedName name="_xlnm.Print_Area" localSheetId="17">경비집계!$A$1:$H$17</definedName>
    <definedName name="_xlnm.Print_Area" localSheetId="15">기계경비!$A$1:$L$31</definedName>
    <definedName name="_xlnm.Print_Area" localSheetId="6">내역서집계표!$A$1:$L$16</definedName>
    <definedName name="_xlnm.Print_Area" localSheetId="27">'단가(보험료)'!$A$1:$D$10</definedName>
    <definedName name="_xlnm.Print_Area" localSheetId="10">단가산출표!$A$1:$R$301</definedName>
    <definedName name="_xlnm.Print_Area" localSheetId="26">단가표!$A$1:$I$13</definedName>
    <definedName name="_xlnm.Print_Area" localSheetId="7">발생량!$A$1:$V$47</definedName>
    <definedName name="_xlnm.Print_Area" localSheetId="18">보험료!$A$1:$I$13</definedName>
    <definedName name="_xlnm.Print_Area" localSheetId="19">보험료율!$A$1:$G$31</definedName>
    <definedName name="_xlnm.Print_Area" localSheetId="22">'복리후생비 산출표'!$A$1:$E$29</definedName>
    <definedName name="_xlnm.Print_Area" localSheetId="0">비교!$A$1:$F$65</definedName>
    <definedName name="_xlnm.Print_Area" localSheetId="4">'설계내역 총괄'!$A$1:$F$33</definedName>
    <definedName name="_xlnm.Print_Area" localSheetId="5">수집.운반원가계산표!$A$1:$H$28</definedName>
    <definedName name="_xlnm.Print_Area" localSheetId="3">심사요청서!#REF!</definedName>
    <definedName name="_xlnm.Print_Area" localSheetId="11">운반거리및소요시간!$A$1:$E$84</definedName>
    <definedName name="_xlnm.Print_Area" localSheetId="12">운반거리및소요시간산출표2!$A$1:$E$11</definedName>
    <definedName name="_xlnm.Print_Area" localSheetId="13">이동거리!$A$1:$E$16</definedName>
    <definedName name="_xlnm.Print_Area" localSheetId="25">이윤!$A$1:$B$14</definedName>
    <definedName name="_xlnm.Print_Area" localSheetId="24">일반관리비!$A$1:$C$23</definedName>
    <definedName name="_xlnm.Print_Area" localSheetId="9">'일위대가 집계표'!$A$1:$G$12</definedName>
    <definedName name="_xlnm.Print_Area" localSheetId="14">'일위대가 집계표1'!$A$1:$E$8</definedName>
    <definedName name="_xlnm.Print_Area" localSheetId="8">잉여슬러지발생량!$A$1:$I$20</definedName>
    <definedName name="_xlnm.Print_Area" localSheetId="28">작업일수!$A$1:$U$18</definedName>
    <definedName name="_xlnm.Print_Area" localSheetId="21">'차량검사비 산출표'!$A$1:$F$16</definedName>
    <definedName name="_xlnm.Print_Area" localSheetId="20">차량보험료!$A$1:$F$16</definedName>
    <definedName name="_xlnm.Print_Titles" localSheetId="7">발생량!$A:$B</definedName>
    <definedName name="q234562456">{"'용역비'!$A$4:$C$8"}</definedName>
    <definedName name="QA" localSheetId="28">{"'용역비'!$A$4:$C$8"}</definedName>
    <definedName name="QA">{"'용역비'!$A$4:$C$8"}</definedName>
    <definedName name="qe" localSheetId="23" hidden="1">#REF!</definedName>
    <definedName name="qe" localSheetId="2" hidden="1">#REF!</definedName>
    <definedName name="qe" localSheetId="17" hidden="1">#REF!</definedName>
    <definedName name="qe" localSheetId="15" hidden="1">#REF!</definedName>
    <definedName name="qe" localSheetId="6" hidden="1">#REF!</definedName>
    <definedName name="qe" localSheetId="27" hidden="1">#REF!</definedName>
    <definedName name="qe" localSheetId="26" hidden="1">#REF!</definedName>
    <definedName name="qe" localSheetId="19" hidden="1">#REF!</definedName>
    <definedName name="qe" localSheetId="22" hidden="1">#REF!</definedName>
    <definedName name="qe" localSheetId="3" hidden="1">#REF!</definedName>
    <definedName name="qe" localSheetId="9" hidden="1">#REF!</definedName>
    <definedName name="qe" localSheetId="14" hidden="1">#REF!</definedName>
    <definedName name="qe" localSheetId="21" hidden="1">#REF!</definedName>
    <definedName name="qe" localSheetId="20" hidden="1">#REF!</definedName>
    <definedName name="qor">[31]실행철강하도!$A$1:$A$4</definedName>
    <definedName name="qqqqqq" localSheetId="5" hidden="1">{#N/A,#N/A,FALSE,"현장 NCR 분석";#N/A,#N/A,FALSE,"현장품질감사";#N/A,#N/A,FALSE,"현장품질감사"}</definedName>
    <definedName name="qw" localSheetId="7" hidden="1">{#N/A,#N/A,FALSE,"단가표지"}</definedName>
    <definedName name="qwreq" localSheetId="23" hidden="1">#REF!</definedName>
    <definedName name="qwreq" localSheetId="2" hidden="1">#REF!</definedName>
    <definedName name="qwreq" localSheetId="17" hidden="1">#REF!</definedName>
    <definedName name="qwreq" localSheetId="15" hidden="1">#REF!</definedName>
    <definedName name="qwreq" localSheetId="6" hidden="1">#REF!</definedName>
    <definedName name="qwreq" localSheetId="27" hidden="1">#REF!</definedName>
    <definedName name="qwreq" localSheetId="26" hidden="1">#REF!</definedName>
    <definedName name="qwreq" localSheetId="7" hidden="1">#REF!</definedName>
    <definedName name="qwreq" localSheetId="19" hidden="1">#REF!</definedName>
    <definedName name="qwreq" localSheetId="22" hidden="1">#REF!</definedName>
    <definedName name="qwreq" localSheetId="0" hidden="1">#REF!</definedName>
    <definedName name="qwreq" localSheetId="4" hidden="1">#REF!</definedName>
    <definedName name="qwreq" localSheetId="3" hidden="1">#REF!</definedName>
    <definedName name="qwreq" localSheetId="9" hidden="1">#REF!</definedName>
    <definedName name="qwreq" localSheetId="14" hidden="1">#REF!</definedName>
    <definedName name="qwreq" localSheetId="21" hidden="1">#REF!</definedName>
    <definedName name="qwreq" localSheetId="20" hidden="1">#REF!</definedName>
    <definedName name="QWS" localSheetId="23" hidden="1">#REF!</definedName>
    <definedName name="QWS" localSheetId="2" hidden="1">#REF!</definedName>
    <definedName name="QWS" localSheetId="17" hidden="1">#REF!</definedName>
    <definedName name="QWS" localSheetId="15" hidden="1">#REF!</definedName>
    <definedName name="QWS" localSheetId="6" hidden="1">#REF!</definedName>
    <definedName name="QWS" localSheetId="27" hidden="1">#REF!</definedName>
    <definedName name="QWS" localSheetId="26" hidden="1">#REF!</definedName>
    <definedName name="QWS" localSheetId="7" hidden="1">#REF!</definedName>
    <definedName name="QWS" localSheetId="19" hidden="1">#REF!</definedName>
    <definedName name="QWS" localSheetId="22" hidden="1">#REF!</definedName>
    <definedName name="QWS" localSheetId="0" hidden="1">#REF!</definedName>
    <definedName name="QWS" localSheetId="4" hidden="1">#REF!</definedName>
    <definedName name="QWS" localSheetId="3" hidden="1">#REF!</definedName>
    <definedName name="QWS" localSheetId="9" hidden="1">#REF!</definedName>
    <definedName name="QWS" localSheetId="14" hidden="1">#REF!</definedName>
    <definedName name="QWS" localSheetId="21" hidden="1">#REF!</definedName>
    <definedName name="QWS" localSheetId="20" hidden="1">#REF!</definedName>
    <definedName name="qyk" localSheetId="28">{"'용역비'!$A$4:$C$8"}</definedName>
    <definedName name="qyk">{"'용역비'!$A$4:$C$8"}</definedName>
    <definedName name="RFGBVCDW" localSheetId="5" hidden="1">{#N/A,#N/A,FALSE,"현장 NCR 분석";#N/A,#N/A,FALSE,"현장품질감사";#N/A,#N/A,FALSE,"현장품질감사"}</definedName>
    <definedName name="RFVGBNH" localSheetId="5" hidden="1">{#N/A,#N/A,FALSE,"현장 NCR 분석";#N/A,#N/A,FALSE,"현장품질감사";#N/A,#N/A,FALSE,"현장품질감사"}</definedName>
    <definedName name="RH" localSheetId="28">{"'용역비'!$A$4:$C$8"}</definedName>
    <definedName name="RH">{"'용역비'!$A$4:$C$8"}</definedName>
    <definedName name="RK" localSheetId="23" hidden="1">[15]수량산출!#REF!</definedName>
    <definedName name="RK" localSheetId="2" hidden="1">[15]수량산출!#REF!</definedName>
    <definedName name="RK" localSheetId="17" hidden="1">[15]수량산출!#REF!</definedName>
    <definedName name="RK" localSheetId="15" hidden="1">[15]수량산출!#REF!</definedName>
    <definedName name="RK" localSheetId="6" hidden="1">[15]수량산출!#REF!</definedName>
    <definedName name="RK" localSheetId="27" hidden="1">[15]수량산출!#REF!</definedName>
    <definedName name="RK" localSheetId="26" hidden="1">[15]수량산출!#REF!</definedName>
    <definedName name="RK" localSheetId="7" hidden="1">[17]수량산출!#REF!</definedName>
    <definedName name="RK" localSheetId="19" hidden="1">[15]수량산출!#REF!</definedName>
    <definedName name="RK" localSheetId="22" hidden="1">[15]수량산출!#REF!</definedName>
    <definedName name="RK" localSheetId="0" hidden="1">[17]수량산출!#REF!</definedName>
    <definedName name="RK" localSheetId="4" hidden="1">[17]수량산출!#REF!</definedName>
    <definedName name="RK" localSheetId="5" hidden="1">[15]수량산출!#REF!</definedName>
    <definedName name="RK" localSheetId="3" hidden="1">[15]수량산출!#REF!</definedName>
    <definedName name="RK" localSheetId="9" hidden="1">[15]수량산출!#REF!</definedName>
    <definedName name="RK" localSheetId="14" hidden="1">[15]수량산출!#REF!</definedName>
    <definedName name="RK" localSheetId="21" hidden="1">[15]수량산출!#REF!</definedName>
    <definedName name="RK" localSheetId="20" hidden="1">[15]수량산출!#REF!</definedName>
    <definedName name="rkdkd" localSheetId="7" hidden="1">{#N/A,#N/A,FALSE,"2~8번"}</definedName>
    <definedName name="RRR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>{"'용역비'!$A$4:$C$8"}</definedName>
    <definedName name="RTGH">{"'용역비'!$A$4:$C$8"}</definedName>
    <definedName name="rth" localSheetId="23" hidden="1">#REF!</definedName>
    <definedName name="rth" localSheetId="2" hidden="1">#REF!</definedName>
    <definedName name="rth" localSheetId="17" hidden="1">#REF!</definedName>
    <definedName name="rth" localSheetId="15" hidden="1">#REF!</definedName>
    <definedName name="rth" localSheetId="6" hidden="1">#REF!</definedName>
    <definedName name="rth" localSheetId="27" hidden="1">#REF!</definedName>
    <definedName name="rth" localSheetId="26" hidden="1">#REF!</definedName>
    <definedName name="rth" localSheetId="7" hidden="1">#REF!</definedName>
    <definedName name="rth" localSheetId="19" hidden="1">#REF!</definedName>
    <definedName name="rth" localSheetId="22" hidden="1">#REF!</definedName>
    <definedName name="rth" localSheetId="0" hidden="1">#REF!</definedName>
    <definedName name="rth" localSheetId="4" hidden="1">#REF!</definedName>
    <definedName name="rth" localSheetId="3" hidden="1">#REF!</definedName>
    <definedName name="rth" localSheetId="9" hidden="1">#REF!</definedName>
    <definedName name="rth" localSheetId="14" hidden="1">#REF!</definedName>
    <definedName name="rth" localSheetId="21" hidden="1">#REF!</definedName>
    <definedName name="rth" localSheetId="20" hidden="1">#REF!</definedName>
    <definedName name="rth">{"'용역비'!$A$4:$C$8"}</definedName>
    <definedName name="rty" localSheetId="28">{"'용역비'!$A$4:$C$8"}</definedName>
    <definedName name="rty">{"'용역비'!$A$4:$C$8"}</definedName>
    <definedName name="RWER" localSheetId="15" hidden="1">{#N/A,#N/A,FALSE,"제목"}</definedName>
    <definedName name="RWER" localSheetId="6" hidden="1">{#N/A,#N/A,FALSE,"제목"}</definedName>
    <definedName name="RWER" localSheetId="27" hidden="1">{#N/A,#N/A,FALSE,"제목"}</definedName>
    <definedName name="RWER" localSheetId="26" hidden="1">{#N/A,#N/A,FALSE,"제목"}</definedName>
    <definedName name="RWER" localSheetId="19" hidden="1">{#N/A,#N/A,FALSE,"제목"}</definedName>
    <definedName name="RWER" localSheetId="5" hidden="1">{#N/A,#N/A,FALSE,"제목"}</definedName>
    <definedName name="RWER" localSheetId="9" hidden="1">{#N/A,#N/A,FALSE,"제목"}</definedName>
    <definedName name="RWER" localSheetId="14" hidden="1">{#N/A,#N/A,FALSE,"제목"}</definedName>
    <definedName name="RYUIRYU" localSheetId="28">{"'용역비'!$A$4:$C$8"}</definedName>
    <definedName name="RYUIRYU">{"'용역비'!$A$4:$C$8"}</definedName>
    <definedName name="ryuk" localSheetId="28">{"'용역비'!$A$4:$C$8"}</definedName>
    <definedName name="ryuk">{"'용역비'!$A$4:$C$8"}</definedName>
    <definedName name="s" localSheetId="5" hidden="1">{#N/A,#N/A,FALSE,"현장 NCR 분석";#N/A,#N/A,FALSE,"현장품질감사";#N/A,#N/A,FALSE,"현장품질감사"}</definedName>
    <definedName name="sasasassas" localSheetId="5" hidden="1">{#N/A,#N/A,FALSE,"현장 NCR 분석";#N/A,#N/A,FALSE,"현장품질감사";#N/A,#N/A,FALSE,"현장품질감사"}</definedName>
    <definedName name="sdfsdf" localSheetId="7" hidden="1">{"'도면'!$G$62:$H$63","'도면'!$G$62:$H$63"}</definedName>
    <definedName name="sdg" localSheetId="23" hidden="1">#REF!</definedName>
    <definedName name="sdg" localSheetId="17" hidden="1">#REF!</definedName>
    <definedName name="sdg" localSheetId="22" hidden="1">#REF!</definedName>
    <definedName name="sdg" localSheetId="9" hidden="1">#REF!</definedName>
    <definedName name="sdg" localSheetId="14" hidden="1">#REF!</definedName>
    <definedName name="sdg" localSheetId="21" hidden="1">#REF!</definedName>
    <definedName name="sdg" localSheetId="20" hidden="1">#REF!</definedName>
    <definedName name="sdryhj">{"'용역비'!$A$4:$C$8"}</definedName>
    <definedName name="SE" localSheetId="28">{"'용역비'!$A$4:$C$8"}</definedName>
    <definedName name="SE">{"'용역비'!$A$4:$C$8"}</definedName>
    <definedName name="sencount">1</definedName>
    <definedName name="sfdgsd" localSheetId="23" hidden="1">#REF!</definedName>
    <definedName name="sfdgsd" localSheetId="2" hidden="1">#REF!</definedName>
    <definedName name="sfdgsd" localSheetId="17" hidden="1">#REF!</definedName>
    <definedName name="sfdgsd" localSheetId="15" hidden="1">#REF!</definedName>
    <definedName name="sfdgsd" localSheetId="6" hidden="1">#REF!</definedName>
    <definedName name="sfdgsd" localSheetId="27" hidden="1">#REF!</definedName>
    <definedName name="sfdgsd" localSheetId="26" hidden="1">#REF!</definedName>
    <definedName name="sfdgsd" localSheetId="7" hidden="1">#REF!</definedName>
    <definedName name="sfdgsd" localSheetId="19" hidden="1">#REF!</definedName>
    <definedName name="sfdgsd" localSheetId="22" hidden="1">#REF!</definedName>
    <definedName name="sfdgsd" localSheetId="0" hidden="1">#REF!</definedName>
    <definedName name="sfdgsd" localSheetId="4" hidden="1">#REF!</definedName>
    <definedName name="sfdgsd" localSheetId="3" hidden="1">#REF!</definedName>
    <definedName name="sfdgsd" localSheetId="9" hidden="1">#REF!</definedName>
    <definedName name="sfdgsd" localSheetId="14" hidden="1">#REF!</definedName>
    <definedName name="sfdgsd" localSheetId="21" hidden="1">#REF!</definedName>
    <definedName name="sfdgsd" localSheetId="20" hidden="1">#REF!</definedName>
    <definedName name="sfgsdfd" localSheetId="23" hidden="1">#REF!</definedName>
    <definedName name="sfgsdfd" localSheetId="2" hidden="1">#REF!</definedName>
    <definedName name="sfgsdfd" localSheetId="17" hidden="1">#REF!</definedName>
    <definedName name="sfgsdfd" localSheetId="15" hidden="1">#REF!</definedName>
    <definedName name="sfgsdfd" localSheetId="6" hidden="1">#REF!</definedName>
    <definedName name="sfgsdfd" localSheetId="27" hidden="1">#REF!</definedName>
    <definedName name="sfgsdfd" localSheetId="26" hidden="1">#REF!</definedName>
    <definedName name="sfgsdfd" localSheetId="7" hidden="1">#REF!</definedName>
    <definedName name="sfgsdfd" localSheetId="19" hidden="1">#REF!</definedName>
    <definedName name="sfgsdfd" localSheetId="22" hidden="1">#REF!</definedName>
    <definedName name="sfgsdfd" localSheetId="0" hidden="1">#REF!</definedName>
    <definedName name="sfgsdfd" localSheetId="4" hidden="1">#REF!</definedName>
    <definedName name="sfgsdfd" localSheetId="3" hidden="1">#REF!</definedName>
    <definedName name="sfgsdfd" localSheetId="9" hidden="1">#REF!</definedName>
    <definedName name="sfgsdfd" localSheetId="14" hidden="1">#REF!</definedName>
    <definedName name="sfgsdfd" localSheetId="21" hidden="1">#REF!</definedName>
    <definedName name="sfgsdfd" localSheetId="20" hidden="1">#REF!</definedName>
    <definedName name="SGARETER" localSheetId="23" hidden="1">#REF!</definedName>
    <definedName name="SGARETER" localSheetId="2" hidden="1">#REF!</definedName>
    <definedName name="SGARETER" localSheetId="17" hidden="1">#REF!</definedName>
    <definedName name="SGARETER" localSheetId="15" hidden="1">#REF!</definedName>
    <definedName name="SGARETER" localSheetId="6" hidden="1">#REF!</definedName>
    <definedName name="SGARETER" localSheetId="27" hidden="1">#REF!</definedName>
    <definedName name="SGARETER" localSheetId="26" hidden="1">#REF!</definedName>
    <definedName name="SGARETER" localSheetId="7" hidden="1">#REF!</definedName>
    <definedName name="SGARETER" localSheetId="19" hidden="1">#REF!</definedName>
    <definedName name="SGARETER" localSheetId="22" hidden="1">#REF!</definedName>
    <definedName name="SGARETER" localSheetId="0" hidden="1">#REF!</definedName>
    <definedName name="SGARETER" localSheetId="4" hidden="1">#REF!</definedName>
    <definedName name="SGARETER" localSheetId="3" hidden="1">#REF!</definedName>
    <definedName name="SGARETER" localSheetId="9" hidden="1">#REF!</definedName>
    <definedName name="SGARETER" localSheetId="14" hidden="1">#REF!</definedName>
    <definedName name="SGARETER" localSheetId="21" hidden="1">#REF!</definedName>
    <definedName name="SGARETER" localSheetId="20" hidden="1">#REF!</definedName>
    <definedName name="SH" localSheetId="15" hidden="1">{#N/A,#N/A,FALSE,"제목"}</definedName>
    <definedName name="SH" localSheetId="6" hidden="1">{#N/A,#N/A,FALSE,"제목"}</definedName>
    <definedName name="SH" localSheetId="27" hidden="1">{#N/A,#N/A,FALSE,"제목"}</definedName>
    <definedName name="SH" localSheetId="26" hidden="1">{#N/A,#N/A,FALSE,"제목"}</definedName>
    <definedName name="SH" localSheetId="19" hidden="1">{#N/A,#N/A,FALSE,"제목"}</definedName>
    <definedName name="SH" localSheetId="5" hidden="1">{#N/A,#N/A,FALSE,"제목"}</definedName>
    <definedName name="SH" localSheetId="9" hidden="1">{#N/A,#N/A,FALSE,"제목"}</definedName>
    <definedName name="SH" localSheetId="14" hidden="1">{#N/A,#N/A,FALSE,"제목"}</definedName>
    <definedName name="solver_lin">0</definedName>
    <definedName name="solver_num">1</definedName>
    <definedName name="solver_rel1">1</definedName>
    <definedName name="solver_rhs1">500000000</definedName>
    <definedName name="solver_tmp" hidden="1">500000000</definedName>
    <definedName name="solver_typ" hidden="1">1</definedName>
    <definedName name="solver_val" hidden="1">0</definedName>
    <definedName name="srth">{"'용역비'!$A$4:$C$8"}</definedName>
    <definedName name="sss" localSheetId="23" hidden="1">#REF!</definedName>
    <definedName name="sss" localSheetId="2" hidden="1">#REF!</definedName>
    <definedName name="sss" localSheetId="17" hidden="1">#REF!</definedName>
    <definedName name="SSS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22" hidden="1">#REF!</definedName>
    <definedName name="S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5" hidden="1">#REF!</definedName>
    <definedName name="sss" localSheetId="3" hidden="1">#REF!</definedName>
    <definedName name="SS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21" hidden="1">#REF!</definedName>
    <definedName name="sss" localSheetId="20" hidden="1">#REF!</definedName>
    <definedName name="STS">{"'용역비'!$A$4:$C$8"}</definedName>
    <definedName name="TEYJ">{"'용역비'!$A$4:$C$8"}</definedName>
    <definedName name="TFUI">{"'용역비'!$A$4:$C$8"}</definedName>
    <definedName name="TGFR" localSheetId="5" hidden="1">{#N/A,#N/A,FALSE,"현장 NCR 분석";#N/A,#N/A,FALSE,"현장품질감사";#N/A,#N/A,FALSE,"현장품질감사"}</definedName>
    <definedName name="tr" localSheetId="23" hidden="1">#REF!</definedName>
    <definedName name="tr" localSheetId="17" hidden="1">#REF!</definedName>
    <definedName name="tr" localSheetId="22" hidden="1">#REF!</definedName>
    <definedName name="tr" localSheetId="9" hidden="1">#REF!</definedName>
    <definedName name="tr" localSheetId="14" hidden="1">#REF!</definedName>
    <definedName name="tr" localSheetId="21" hidden="1">#REF!</definedName>
    <definedName name="tr" localSheetId="20" hidden="1">#REF!</definedName>
    <definedName name="treuipo" localSheetId="5" hidden="1">{#N/A,#N/A,FALSE,"현장 NCR 분석";#N/A,#N/A,FALSE,"현장품질감사";#N/A,#N/A,FALSE,"현장품질감사"}</definedName>
    <definedName name="TTTT" localSheetId="23" hidden="1">#REF!</definedName>
    <definedName name="TTTT" localSheetId="2" hidden="1">#REF!</definedName>
    <definedName name="TTTT" localSheetId="17" hidden="1">#REF!</definedName>
    <definedName name="TTTT" localSheetId="15" hidden="1">#REF!</definedName>
    <definedName name="TTTT" localSheetId="6" hidden="1">#REF!</definedName>
    <definedName name="TTTT" localSheetId="27" hidden="1">#REF!</definedName>
    <definedName name="TTTT" localSheetId="26" hidden="1">#REF!</definedName>
    <definedName name="TTTT" localSheetId="7" hidden="1">#REF!</definedName>
    <definedName name="TTTT" localSheetId="19" hidden="1">#REF!</definedName>
    <definedName name="TTTT" localSheetId="22" hidden="1">#REF!</definedName>
    <definedName name="TTTT" localSheetId="0" hidden="1">#REF!</definedName>
    <definedName name="TTTT" localSheetId="4" hidden="1">#REF!</definedName>
    <definedName name="TTTT" localSheetId="3" hidden="1">#REF!</definedName>
    <definedName name="TTTT" localSheetId="9" hidden="1">#REF!</definedName>
    <definedName name="TTTT" localSheetId="14" hidden="1">#REF!</definedName>
    <definedName name="TTTT" localSheetId="21" hidden="1">#REF!</definedName>
    <definedName name="TTTT" localSheetId="20" hidden="1">#REF!</definedName>
    <definedName name="tu" localSheetId="28">{"'용역비'!$A$4:$C$8"}</definedName>
    <definedName name="tu">{"'용역비'!$A$4:$C$8"}</definedName>
    <definedName name="tuilol" localSheetId="28">{"'용역비'!$A$4:$C$8"}</definedName>
    <definedName name="tuilol">{"'용역비'!$A$4:$C$8"}</definedName>
    <definedName name="TUIO" localSheetId="28">{"'용역비'!$A$4:$C$8"}</definedName>
    <definedName name="TUIO">{"'용역비'!$A$4:$C$8"}</definedName>
    <definedName name="TUIO.L" localSheetId="28">{"'용역비'!$A$4:$C$8"}</definedName>
    <definedName name="TUIO.L">{"'용역비'!$A$4:$C$8"}</definedName>
    <definedName name="TUIOTUI" localSheetId="28">{"'용역비'!$A$4:$C$8"}</definedName>
    <definedName name="TUIOTUI">{"'용역비'!$A$4:$C$8"}</definedName>
    <definedName name="tye" localSheetId="23" hidden="1">#REF!</definedName>
    <definedName name="tye" localSheetId="2" hidden="1">#REF!</definedName>
    <definedName name="tye" localSheetId="17" hidden="1">#REF!</definedName>
    <definedName name="tye" localSheetId="15" hidden="1">#REF!</definedName>
    <definedName name="tye" localSheetId="6" hidden="1">#REF!</definedName>
    <definedName name="tye" localSheetId="27" hidden="1">#REF!</definedName>
    <definedName name="tye" localSheetId="26" hidden="1">#REF!</definedName>
    <definedName name="tye" localSheetId="7" hidden="1">#REF!</definedName>
    <definedName name="tye" localSheetId="19" hidden="1">#REF!</definedName>
    <definedName name="tye" localSheetId="22" hidden="1">#REF!</definedName>
    <definedName name="tye" localSheetId="0" hidden="1">#REF!</definedName>
    <definedName name="tye" localSheetId="4" hidden="1">#REF!</definedName>
    <definedName name="tye" localSheetId="3" hidden="1">#REF!</definedName>
    <definedName name="tye" localSheetId="9" hidden="1">#REF!</definedName>
    <definedName name="tye" localSheetId="14" hidden="1">#REF!</definedName>
    <definedName name="tye" localSheetId="21" hidden="1">#REF!</definedName>
    <definedName name="tye" localSheetId="20" hidden="1">#REF!</definedName>
    <definedName name="tyettyuierghjkk" localSheetId="5" hidden="1">{#N/A,#N/A,FALSE,"현장 NCR 분석";#N/A,#N/A,FALSE,"현장품질감사";#N/A,#N/A,FALSE,"현장품질감사"}</definedName>
    <definedName name="TYJ" localSheetId="28">{"'용역비'!$A$4:$C$8"}</definedName>
    <definedName name="TYJ">{"'용역비'!$A$4:$C$8"}</definedName>
    <definedName name="tyje" localSheetId="28">{"'용역비'!$A$4:$C$8"}</definedName>
    <definedName name="tyje">{"'용역비'!$A$4:$C$8"}</definedName>
    <definedName name="tyjet" localSheetId="28">{"'용역비'!$A$4:$C$8"}</definedName>
    <definedName name="tyjet">{"'용역비'!$A$4:$C$8"}</definedName>
    <definedName name="TYREWQ" localSheetId="5" hidden="1">{#N/A,#N/A,FALSE,"현장 NCR 분석";#N/A,#N/A,FALSE,"현장품질감사";#N/A,#N/A,FALSE,"현장품질감사"}</definedName>
    <definedName name="tyu" localSheetId="28">{"'용역비'!$A$4:$C$8"}</definedName>
    <definedName name="tyu">{"'용역비'!$A$4:$C$8"}</definedName>
    <definedName name="ujdffdf" localSheetId="7" hidden="1">{#N/A,#N/A,FALSE,"단가표지"}</definedName>
    <definedName name="UJGTE" localSheetId="5" hidden="1">{#N/A,#N/A,FALSE,"현장 NCR 분석";#N/A,#N/A,FALSE,"현장품질감사";#N/A,#N/A,FALSE,"현장품질감사"}</definedName>
    <definedName name="ulo" localSheetId="28">{"'용역비'!$A$4:$C$8"}</definedName>
    <definedName name="ulo">{"'용역비'!$A$4:$C$8"}</definedName>
    <definedName name="UTI" localSheetId="28">{"'용역비'!$A$4:$C$8"}</definedName>
    <definedName name="UTI">{"'용역비'!$A$4:$C$8"}</definedName>
    <definedName name="UTIOL" localSheetId="28">{"'용역비'!$A$4:$C$8"}</definedName>
    <definedName name="UTIOL">{"'용역비'!$A$4:$C$8"}</definedName>
    <definedName name="uu">{"'용역비'!$A$4:$C$8"}</definedName>
    <definedName name="vcnf" localSheetId="7" hidden="1">'[32]N賃率-職'!$I$5:$I$30</definedName>
    <definedName name="vcnf" localSheetId="0" hidden="1">'[32]N賃率-職'!$I$5:$I$30</definedName>
    <definedName name="vcnf" localSheetId="4" hidden="1">'[32]N賃率-職'!$I$5:$I$30</definedName>
    <definedName name="vcnf" localSheetId="28">'[33]N賃率-職'!$I$5:$I$30</definedName>
    <definedName name="vcnf">'[34]N賃率-職'!$I$5:$I$30</definedName>
    <definedName name="VV" localSheetId="5" hidden="1">{#N/A,#N/A,FALSE,"현장 NCR 분석";#N/A,#N/A,FALSE,"현장품질감사";#N/A,#N/A,FALSE,"현장품질감사"}</definedName>
    <definedName name="W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DSCVG" localSheetId="5" hidden="1">{#N/A,#N/A,FALSE,"현장 NCR 분석";#N/A,#N/A,FALSE,"현장품질감사";#N/A,#N/A,FALSE,"현장품질감사"}</definedName>
    <definedName name="wererr" localSheetId="7" hidden="1">{#N/A,#N/A,FALSE,"운반시간"}</definedName>
    <definedName name="werewr" localSheetId="7" hidden="1">{#N/A,#N/A,FALSE,"골재소요량";#N/A,#N/A,FALSE,"골재소요량"}</definedName>
    <definedName name="wewrrrre" localSheetId="5" hidden="1">{#N/A,#N/A,FALSE,"현장 NCR 분석";#N/A,#N/A,FALSE,"현장품질감사";#N/A,#N/A,FALSE,"현장품질감사"}</definedName>
    <definedName name="wm.조골재1" localSheetId="7" hidden="1">{#N/A,#N/A,FALSE,"조골재"}</definedName>
    <definedName name="wrn.111." localSheetId="15" hidden="1">{#N/A,#N/A,FALSE,"제목"}</definedName>
    <definedName name="wrn.111." localSheetId="6" hidden="1">{#N/A,#N/A,FALSE,"제목"}</definedName>
    <definedName name="wrn.111." localSheetId="27" hidden="1">{#N/A,#N/A,FALSE,"제목"}</definedName>
    <definedName name="wrn.111." localSheetId="26" hidden="1">{#N/A,#N/A,FALSE,"제목"}</definedName>
    <definedName name="wrn.111." localSheetId="19" hidden="1">{#N/A,#N/A,FALSE,"제목"}</definedName>
    <definedName name="wrn.111." localSheetId="5" hidden="1">{#N/A,#N/A,FALSE,"제목"}</definedName>
    <definedName name="wrn.111." localSheetId="9" hidden="1">{#N/A,#N/A,FALSE,"제목"}</definedName>
    <definedName name="wrn.111." localSheetId="14" hidden="1">{#N/A,#N/A,FALSE,"제목"}</definedName>
    <definedName name="wrn.2번." localSheetId="7" hidden="1">{#N/A,#N/A,FALSE,"2~8번"}</definedName>
    <definedName name="wrn.골재소요량." localSheetId="7" hidden="1">{#N/A,#N/A,FALSE,"골재소요량";#N/A,#N/A,FALSE,"골재소요량"}</definedName>
    <definedName name="wrn.교육청." localSheetId="7" hidden="1">{#N/A,#N/A,FALSE,"전력간선"}</definedName>
    <definedName name="wrn.구조2." localSheetId="15" hidden="1">{#N/A,#N/A,FALSE,"구조2"}</definedName>
    <definedName name="wrn.구조2." localSheetId="6" hidden="1">{#N/A,#N/A,FALSE,"구조2"}</definedName>
    <definedName name="wrn.구조2." localSheetId="27" hidden="1">{#N/A,#N/A,FALSE,"구조2"}</definedName>
    <definedName name="wrn.구조2." localSheetId="26" hidden="1">{#N/A,#N/A,FALSE,"구조2"}</definedName>
    <definedName name="wrn.구조2." localSheetId="7" hidden="1">{#N/A,#N/A,FALSE,"구조2"}</definedName>
    <definedName name="wrn.구조2." localSheetId="19" hidden="1">{#N/A,#N/A,FALSE,"구조2"}</definedName>
    <definedName name="wrn.구조2." localSheetId="0" hidden="1">{#N/A,#N/A,FALSE,"구조2"}</definedName>
    <definedName name="wrn.구조2." localSheetId="4" hidden="1">{#N/A,#N/A,FALSE,"구조2"}</definedName>
    <definedName name="wrn.구조2." localSheetId="5" hidden="1">{#N/A,#N/A,FALSE,"구조2"}</definedName>
    <definedName name="wrn.구조2." localSheetId="9" hidden="1">{#N/A,#N/A,FALSE,"구조2"}</definedName>
    <definedName name="wrn.구조2." localSheetId="14" hidden="1">{#N/A,#N/A,FALSE,"구조2"}</definedName>
    <definedName name="wrn.단가표지." localSheetId="7" hidden="1">{#N/A,#N/A,FALSE,"단가표지"}</definedName>
    <definedName name="wrn.배수1." localSheetId="15" hidden="1">{#N/A,#N/A,FALSE,"배수1"}</definedName>
    <definedName name="wrn.배수1." localSheetId="6" hidden="1">{#N/A,#N/A,FALSE,"배수1"}</definedName>
    <definedName name="wrn.배수1." localSheetId="27" hidden="1">{#N/A,#N/A,FALSE,"배수1"}</definedName>
    <definedName name="wrn.배수1." localSheetId="26" hidden="1">{#N/A,#N/A,FALSE,"배수1"}</definedName>
    <definedName name="wrn.배수1." localSheetId="7" hidden="1">{#N/A,#N/A,FALSE,"배수1"}</definedName>
    <definedName name="wrn.배수1." localSheetId="19" hidden="1">{#N/A,#N/A,FALSE,"배수1"}</definedName>
    <definedName name="wrn.배수1." localSheetId="0" hidden="1">{#N/A,#N/A,FALSE,"배수1"}</definedName>
    <definedName name="wrn.배수1." localSheetId="4" hidden="1">{#N/A,#N/A,FALSE,"배수1"}</definedName>
    <definedName name="wrn.배수1." localSheetId="5" hidden="1">{#N/A,#N/A,FALSE,"배수1"}</definedName>
    <definedName name="wrn.배수1." localSheetId="9" hidden="1">{#N/A,#N/A,FALSE,"배수1"}</definedName>
    <definedName name="wrn.배수1." localSheetId="14" hidden="1">{#N/A,#N/A,FALSE,"배수1"}</definedName>
    <definedName name="wrn.배수2." localSheetId="15" hidden="1">{#N/A,#N/A,FALSE,"배수2"}</definedName>
    <definedName name="wrn.배수2." localSheetId="6" hidden="1">{#N/A,#N/A,FALSE,"배수2"}</definedName>
    <definedName name="wrn.배수2." localSheetId="27" hidden="1">{#N/A,#N/A,FALSE,"배수2"}</definedName>
    <definedName name="wrn.배수2." localSheetId="26" hidden="1">{#N/A,#N/A,FALSE,"배수2"}</definedName>
    <definedName name="wrn.배수2." localSheetId="7" hidden="1">{#N/A,#N/A,FALSE,"배수2"}</definedName>
    <definedName name="wrn.배수2." localSheetId="19" hidden="1">{#N/A,#N/A,FALSE,"배수2"}</definedName>
    <definedName name="wrn.배수2." localSheetId="0" hidden="1">{#N/A,#N/A,FALSE,"배수2"}</definedName>
    <definedName name="wrn.배수2." localSheetId="4" hidden="1">{#N/A,#N/A,FALSE,"배수2"}</definedName>
    <definedName name="wrn.배수2." localSheetId="5" hidden="1">{#N/A,#N/A,FALSE,"배수2"}</definedName>
    <definedName name="wrn.배수2." localSheetId="9" hidden="1">{#N/A,#N/A,FALSE,"배수2"}</definedName>
    <definedName name="wrn.배수2." localSheetId="14" hidden="1">{#N/A,#N/A,FALSE,"배수2"}</definedName>
    <definedName name="wrn.부대1." localSheetId="15" hidden="1">{#N/A,#N/A,FALSE,"부대1"}</definedName>
    <definedName name="wrn.부대1." localSheetId="6" hidden="1">{#N/A,#N/A,FALSE,"부대1"}</definedName>
    <definedName name="wrn.부대1." localSheetId="27" hidden="1">{#N/A,#N/A,FALSE,"부대1"}</definedName>
    <definedName name="wrn.부대1." localSheetId="26" hidden="1">{#N/A,#N/A,FALSE,"부대1"}</definedName>
    <definedName name="wrn.부대1." localSheetId="7" hidden="1">{#N/A,#N/A,FALSE,"부대1"}</definedName>
    <definedName name="wrn.부대1." localSheetId="19" hidden="1">{#N/A,#N/A,FALSE,"부대1"}</definedName>
    <definedName name="wrn.부대1." localSheetId="0" hidden="1">{#N/A,#N/A,FALSE,"부대1"}</definedName>
    <definedName name="wrn.부대1." localSheetId="4" hidden="1">{#N/A,#N/A,FALSE,"부대1"}</definedName>
    <definedName name="wrn.부대1." localSheetId="5" hidden="1">{#N/A,#N/A,FALSE,"부대1"}</definedName>
    <definedName name="wrn.부대1." localSheetId="9" hidden="1">{#N/A,#N/A,FALSE,"부대1"}</definedName>
    <definedName name="wrn.부대1." localSheetId="14" hidden="1">{#N/A,#N/A,FALSE,"부대1"}</definedName>
    <definedName name="wrn.부대2." localSheetId="15" hidden="1">{#N/A,#N/A,FALSE,"부대2"}</definedName>
    <definedName name="wrn.부대2." localSheetId="6" hidden="1">{#N/A,#N/A,FALSE,"부대2"}</definedName>
    <definedName name="wrn.부대2." localSheetId="27" hidden="1">{#N/A,#N/A,FALSE,"부대2"}</definedName>
    <definedName name="wrn.부대2." localSheetId="26" hidden="1">{#N/A,#N/A,FALSE,"부대2"}</definedName>
    <definedName name="wrn.부대2." localSheetId="7" hidden="1">{#N/A,#N/A,FALSE,"부대2"}</definedName>
    <definedName name="wrn.부대2." localSheetId="19" hidden="1">{#N/A,#N/A,FALSE,"부대2"}</definedName>
    <definedName name="wrn.부대2." localSheetId="0" hidden="1">{#N/A,#N/A,FALSE,"부대2"}</definedName>
    <definedName name="wrn.부대2." localSheetId="4" hidden="1">{#N/A,#N/A,FALSE,"부대2"}</definedName>
    <definedName name="wrn.부대2." localSheetId="5" hidden="1">{#N/A,#N/A,FALSE,"부대2"}</definedName>
    <definedName name="wrn.부대2." localSheetId="9" hidden="1">{#N/A,#N/A,FALSE,"부대2"}</definedName>
    <definedName name="wrn.부대2." localSheetId="14" hidden="1">{#N/A,#N/A,FALSE,"부대2"}</definedName>
    <definedName name="wrn.부산주경기장.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5" hidden="1">{#N/A,#N/A,FALSE,"속도"}</definedName>
    <definedName name="wrn.속도." localSheetId="6" hidden="1">{#N/A,#N/A,FALSE,"속도"}</definedName>
    <definedName name="wrn.속도." localSheetId="27" hidden="1">{#N/A,#N/A,FALSE,"속도"}</definedName>
    <definedName name="wrn.속도." localSheetId="26" hidden="1">{#N/A,#N/A,FALSE,"속도"}</definedName>
    <definedName name="wrn.속도." localSheetId="7" hidden="1">{#N/A,#N/A,FALSE,"속도"}</definedName>
    <definedName name="wrn.속도." localSheetId="19" hidden="1">{#N/A,#N/A,FALSE,"속도"}</definedName>
    <definedName name="wrn.속도." localSheetId="0" hidden="1">{#N/A,#N/A,FALSE,"속도"}</definedName>
    <definedName name="wrn.속도." localSheetId="4" hidden="1">{#N/A,#N/A,FALSE,"속도"}</definedName>
    <definedName name="wrn.속도." localSheetId="5" hidden="1">{#N/A,#N/A,FALSE,"속도"}</definedName>
    <definedName name="wrn.속도." localSheetId="9" hidden="1">{#N/A,#N/A,FALSE,"속도"}</definedName>
    <definedName name="wrn.속도." localSheetId="14" hidden="1">{#N/A,#N/A,FALSE,"속도"}</definedName>
    <definedName name="wrn.송변전공종단가.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localSheetId="7" hidden="1">{#N/A,#N/A,FALSE,"운반시간"}</definedName>
    <definedName name="wrn.이정표." localSheetId="15" hidden="1">{#N/A,#N/A,FALSE,"이정표"}</definedName>
    <definedName name="wrn.이정표." localSheetId="6" hidden="1">{#N/A,#N/A,FALSE,"이정표"}</definedName>
    <definedName name="wrn.이정표." localSheetId="27" hidden="1">{#N/A,#N/A,FALSE,"이정표"}</definedName>
    <definedName name="wrn.이정표." localSheetId="26" hidden="1">{#N/A,#N/A,FALSE,"이정표"}</definedName>
    <definedName name="wrn.이정표." localSheetId="7" hidden="1">{#N/A,#N/A,FALSE,"이정표"}</definedName>
    <definedName name="wrn.이정표." localSheetId="19" hidden="1">{#N/A,#N/A,FALSE,"이정표"}</definedName>
    <definedName name="wrn.이정표." localSheetId="0" hidden="1">{#N/A,#N/A,FALSE,"이정표"}</definedName>
    <definedName name="wrn.이정표." localSheetId="4" hidden="1">{#N/A,#N/A,FALSE,"이정표"}</definedName>
    <definedName name="wrn.이정표." localSheetId="5" hidden="1">{#N/A,#N/A,FALSE,"이정표"}</definedName>
    <definedName name="wrn.이정표." localSheetId="9" hidden="1">{#N/A,#N/A,FALSE,"이정표"}</definedName>
    <definedName name="wrn.이정표." localSheetId="14" hidden="1">{#N/A,#N/A,FALSE,"이정표"}</definedName>
    <definedName name="wrn.전열선출서." localSheetId="5" hidden="1">{#N/A,#N/A,FALSE,"전열산출서"}</definedName>
    <definedName name="wrn.조골재." localSheetId="7" hidden="1">{#N/A,#N/A,FALSE,"조골재"}</definedName>
    <definedName name="wrn.토공1." localSheetId="15" hidden="1">{#N/A,#N/A,FALSE,"구조1"}</definedName>
    <definedName name="wrn.토공1." localSheetId="6" hidden="1">{#N/A,#N/A,FALSE,"구조1"}</definedName>
    <definedName name="wrn.토공1." localSheetId="27" hidden="1">{#N/A,#N/A,FALSE,"구조1"}</definedName>
    <definedName name="wrn.토공1." localSheetId="26" hidden="1">{#N/A,#N/A,FALSE,"구조1"}</definedName>
    <definedName name="wrn.토공1." localSheetId="7" hidden="1">{#N/A,#N/A,FALSE,"구조1"}</definedName>
    <definedName name="wrn.토공1." localSheetId="19" hidden="1">{#N/A,#N/A,FALSE,"구조1"}</definedName>
    <definedName name="wrn.토공1." localSheetId="0" hidden="1">{#N/A,#N/A,FALSE,"구조1"}</definedName>
    <definedName name="wrn.토공1." localSheetId="4" hidden="1">{#N/A,#N/A,FALSE,"구조1"}</definedName>
    <definedName name="wrn.토공1." localSheetId="5" hidden="1">{#N/A,#N/A,FALSE,"구조1"}</definedName>
    <definedName name="wrn.토공1." localSheetId="9" hidden="1">{#N/A,#N/A,FALSE,"구조1"}</definedName>
    <definedName name="wrn.토공1." localSheetId="14" hidden="1">{#N/A,#N/A,FALSE,"구조1"}</definedName>
    <definedName name="wrn.토공2." localSheetId="15" hidden="1">{#N/A,#N/A,FALSE,"토공2"}</definedName>
    <definedName name="wrn.토공2." localSheetId="6" hidden="1">{#N/A,#N/A,FALSE,"토공2"}</definedName>
    <definedName name="wrn.토공2." localSheetId="27" hidden="1">{#N/A,#N/A,FALSE,"토공2"}</definedName>
    <definedName name="wrn.토공2." localSheetId="26" hidden="1">{#N/A,#N/A,FALSE,"토공2"}</definedName>
    <definedName name="wrn.토공2." localSheetId="7" hidden="1">{#N/A,#N/A,FALSE,"토공2"}</definedName>
    <definedName name="wrn.토공2." localSheetId="19" hidden="1">{#N/A,#N/A,FALSE,"토공2"}</definedName>
    <definedName name="wrn.토공2." localSheetId="0" hidden="1">{#N/A,#N/A,FALSE,"토공2"}</definedName>
    <definedName name="wrn.토공2." localSheetId="4" hidden="1">{#N/A,#N/A,FALSE,"토공2"}</definedName>
    <definedName name="wrn.토공2." localSheetId="5" hidden="1">{#N/A,#N/A,FALSE,"토공2"}</definedName>
    <definedName name="wrn.토공2." localSheetId="9" hidden="1">{#N/A,#N/A,FALSE,"토공2"}</definedName>
    <definedName name="wrn.토공2." localSheetId="14" hidden="1">{#N/A,#N/A,FALSE,"토공2"}</definedName>
    <definedName name="wrn.포장1." localSheetId="15" hidden="1">{#N/A,#N/A,FALSE,"포장1";#N/A,#N/A,FALSE,"포장1"}</definedName>
    <definedName name="wrn.포장1." localSheetId="6" hidden="1">{#N/A,#N/A,FALSE,"포장1";#N/A,#N/A,FALSE,"포장1"}</definedName>
    <definedName name="wrn.포장1." localSheetId="27" hidden="1">{#N/A,#N/A,FALSE,"포장1";#N/A,#N/A,FALSE,"포장1"}</definedName>
    <definedName name="wrn.포장1." localSheetId="26" hidden="1">{#N/A,#N/A,FALSE,"포장1";#N/A,#N/A,FALSE,"포장1"}</definedName>
    <definedName name="wrn.포장1." localSheetId="7" hidden="1">{#N/A,#N/A,FALSE,"포장1";#N/A,#N/A,FALSE,"포장1"}</definedName>
    <definedName name="wrn.포장1." localSheetId="19" hidden="1">{#N/A,#N/A,FALSE,"포장1";#N/A,#N/A,FALSE,"포장1"}</definedName>
    <definedName name="wrn.포장1." localSheetId="0" hidden="1">{#N/A,#N/A,FALSE,"포장1";#N/A,#N/A,FALSE,"포장1"}</definedName>
    <definedName name="wrn.포장1." localSheetId="4" hidden="1">{#N/A,#N/A,FALSE,"포장1";#N/A,#N/A,FALSE,"포장1"}</definedName>
    <definedName name="wrn.포장1." localSheetId="5" hidden="1">{#N/A,#N/A,FALSE,"포장1";#N/A,#N/A,FALSE,"포장1"}</definedName>
    <definedName name="wrn.포장1." localSheetId="9" hidden="1">{#N/A,#N/A,FALSE,"포장1";#N/A,#N/A,FALSE,"포장1"}</definedName>
    <definedName name="wrn.포장1." localSheetId="14" hidden="1">{#N/A,#N/A,FALSE,"포장1";#N/A,#N/A,FALSE,"포장1"}</definedName>
    <definedName name="wrn.포장2." localSheetId="15" hidden="1">{#N/A,#N/A,FALSE,"포장2"}</definedName>
    <definedName name="wrn.포장2." localSheetId="6" hidden="1">{#N/A,#N/A,FALSE,"포장2"}</definedName>
    <definedName name="wrn.포장2." localSheetId="27" hidden="1">{#N/A,#N/A,FALSE,"포장2"}</definedName>
    <definedName name="wrn.포장2." localSheetId="26" hidden="1">{#N/A,#N/A,FALSE,"포장2"}</definedName>
    <definedName name="wrn.포장2." localSheetId="7" hidden="1">{#N/A,#N/A,FALSE,"포장2"}</definedName>
    <definedName name="wrn.포장2." localSheetId="19" hidden="1">{#N/A,#N/A,FALSE,"포장2"}</definedName>
    <definedName name="wrn.포장2." localSheetId="0" hidden="1">{#N/A,#N/A,FALSE,"포장2"}</definedName>
    <definedName name="wrn.포장2." localSheetId="4" hidden="1">{#N/A,#N/A,FALSE,"포장2"}</definedName>
    <definedName name="wrn.포장2." localSheetId="5" hidden="1">{#N/A,#N/A,FALSE,"포장2"}</definedName>
    <definedName name="wrn.포장2." localSheetId="9" hidden="1">{#N/A,#N/A,FALSE,"포장2"}</definedName>
    <definedName name="wrn.포장2." localSheetId="14" hidden="1">{#N/A,#N/A,FALSE,"포장2"}</definedName>
    <definedName name="wrn.포장단가." localSheetId="15" hidden="1">{#N/A,#N/A,FALSE,"포장단가"}</definedName>
    <definedName name="wrn.포장단가." localSheetId="6" hidden="1">{#N/A,#N/A,FALSE,"포장단가"}</definedName>
    <definedName name="wrn.포장단가." localSheetId="27" hidden="1">{#N/A,#N/A,FALSE,"포장단가"}</definedName>
    <definedName name="wrn.포장단가." localSheetId="26" hidden="1">{#N/A,#N/A,FALSE,"포장단가"}</definedName>
    <definedName name="wrn.포장단가." localSheetId="7" hidden="1">{#N/A,#N/A,FALSE,"포장단가"}</definedName>
    <definedName name="wrn.포장단가." localSheetId="19" hidden="1">{#N/A,#N/A,FALSE,"포장단가"}</definedName>
    <definedName name="wrn.포장단가." localSheetId="0" hidden="1">{#N/A,#N/A,FALSE,"포장단가"}</definedName>
    <definedName name="wrn.포장단가." localSheetId="4" hidden="1">{#N/A,#N/A,FALSE,"포장단가"}</definedName>
    <definedName name="wrn.포장단가." localSheetId="5" hidden="1">{#N/A,#N/A,FALSE,"포장단가"}</definedName>
    <definedName name="wrn.포장단가." localSheetId="9" hidden="1">{#N/A,#N/A,FALSE,"포장단가"}</definedName>
    <definedName name="wrn.포장단가." localSheetId="14" hidden="1">{#N/A,#N/A,FALSE,"포장단가"}</definedName>
    <definedName name="wrn.표준공종단가.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7" hidden="1">{#N/A,#N/A,FALSE,"표지목차"}</definedName>
    <definedName name="wrn.현장._.NCR._.분석." localSheetId="5" hidden="1">{#N/A,#N/A,FALSE,"현장 NCR 분석";#N/A,#N/A,FALSE,"현장품질감사";#N/A,#N/A,FALSE,"현장품질감사"}</definedName>
    <definedName name="wrn.혼합골재." localSheetId="7" hidden="1">{#N/A,#N/A,FALSE,"혼합골재"}</definedName>
    <definedName name="wrty">{"'용역비'!$A$4:$C$8"}</definedName>
    <definedName name="wrtyrtyrt">{"'용역비'!$A$4:$C$8"}</definedName>
    <definedName name="wrtywrtywr" localSheetId="28">{"'용역비'!$A$4:$C$8"}</definedName>
    <definedName name="wrtywrtywr">{"'용역비'!$A$4:$C$8"}</definedName>
    <definedName name="wuy" localSheetId="28">{"'용역비'!$A$4:$C$8"}</definedName>
    <definedName name="wuy">{"'용역비'!$A$4:$C$8"}</definedName>
    <definedName name="ww" localSheetId="5" hidden="1">{#N/A,#N/A,FALSE,"현장 NCR 분석";#N/A,#N/A,FALSE,"현장품질감사";#N/A,#N/A,FALSE,"현장품질감사"}</definedName>
    <definedName name="WWW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oghdhg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" localSheetId="23" hidden="1">#REF!</definedName>
    <definedName name="xx" localSheetId="17" hidden="1">#REF!</definedName>
    <definedName name="xx" localSheetId="22" hidden="1">#REF!</definedName>
    <definedName name="xx" localSheetId="9" hidden="1">#REF!</definedName>
    <definedName name="xx" localSheetId="14" hidden="1">#REF!</definedName>
    <definedName name="xx" localSheetId="21" hidden="1">#REF!</definedName>
    <definedName name="xx" localSheetId="20" hidden="1">#REF!</definedName>
    <definedName name="XXXXXX" localSheetId="15" hidden="1">{"'공사부문'!$A$6:$A$32"}</definedName>
    <definedName name="XXXXXX" localSheetId="6" hidden="1">{"'공사부문'!$A$6:$A$32"}</definedName>
    <definedName name="XXXXXX" localSheetId="27" hidden="1">{"'공사부문'!$A$6:$A$32"}</definedName>
    <definedName name="XXXXXX" localSheetId="26" hidden="1">{"'공사부문'!$A$6:$A$32"}</definedName>
    <definedName name="XXXXXX" localSheetId="7" hidden="1">{"'공사부문'!$A$6:$A$32"}</definedName>
    <definedName name="XXXXXX" localSheetId="19" hidden="1">{"'공사부문'!$A$6:$A$32"}</definedName>
    <definedName name="XXXXXX" localSheetId="0" hidden="1">{"'공사부문'!$A$6:$A$32"}</definedName>
    <definedName name="XXXXXX" localSheetId="4" hidden="1">{"'공사부문'!$A$6:$A$32"}</definedName>
    <definedName name="XXXXXX" localSheetId="5" hidden="1">{"'공사부문'!$A$6:$A$32"}</definedName>
    <definedName name="XXXXXX" localSheetId="9" hidden="1">{"'공사부문'!$A$6:$A$32"}</definedName>
    <definedName name="XXXXXX" localSheetId="14" hidden="1">{"'공사부문'!$A$6:$A$32"}</definedName>
    <definedName name="XXXXXX" localSheetId="28">{"'공사부문'!$A$6:$A$32"}</definedName>
    <definedName name="XXXXXX">{"'공사부문'!$A$6:$A$32"}</definedName>
    <definedName name="YFU">{"'용역비'!$A$4:$C$8"}</definedName>
    <definedName name="YL" localSheetId="7" hidden="1">{"'용역비'!$A$4:$C$8"}</definedName>
    <definedName name="YL">{"'용역비'!$A$4:$C$8"}</definedName>
    <definedName name="yu" localSheetId="28">{"'용역비'!$A$4:$C$8"}</definedName>
    <definedName name="yu">{"'용역비'!$A$4:$C$8"}</definedName>
    <definedName name="YUK" localSheetId="28">{"'용역비'!$A$4:$C$8"}</definedName>
    <definedName name="YUK">{"'용역비'!$A$4:$C$8"}</definedName>
    <definedName name="YUKOI" localSheetId="28">{"'용역비'!$A$4:$C$8"}</definedName>
    <definedName name="YUKOI">{"'용역비'!$A$4:$C$8"}</definedName>
    <definedName name="yyuiyuyy" localSheetId="5" hidden="1">{#N/A,#N/A,FALSE,"현장 NCR 분석";#N/A,#N/A,FALSE,"현장품질감사";#N/A,#N/A,FALSE,"현장품질감사"}</definedName>
    <definedName name="YYY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yyyy" localSheetId="7" hidden="1">{"'공사부문'!$A$6:$A$32"}</definedName>
    <definedName name="z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5" hidden="1">{#N/A,#N/A,FALSE,"현장 NCR 분석";#N/A,#N/A,FALSE,"현장품질감사";#N/A,#N/A,FALSE,"현장품질감사"}</definedName>
    <definedName name="za">[35]실행철강하도!$A$1:$A$4</definedName>
    <definedName name="ZZZ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23" hidden="1">[36]수량산출!#REF!</definedName>
    <definedName name="ㄱ" localSheetId="2" hidden="1">[36]수량산출!#REF!</definedName>
    <definedName name="ㄱ" localSheetId="17" hidden="1">[36]수량산출!#REF!</definedName>
    <definedName name="ㄱ" localSheetId="15" hidden="1">[36]수량산출!#REF!</definedName>
    <definedName name="ㄱ" localSheetId="6" hidden="1">[36]수량산출!#REF!</definedName>
    <definedName name="ㄱ" localSheetId="27" hidden="1">[36]수량산출!#REF!</definedName>
    <definedName name="ㄱ" localSheetId="26" hidden="1">[36]수량산출!#REF!</definedName>
    <definedName name="ㄱ" localSheetId="19" hidden="1">[36]수량산출!#REF!</definedName>
    <definedName name="ㄱ" localSheetId="22" hidden="1">[36]수량산출!#REF!</definedName>
    <definedName name="ㄱ" localSheetId="3" hidden="1">[36]수량산출!#REF!</definedName>
    <definedName name="ㄱ" localSheetId="9" hidden="1">[36]수량산출!#REF!</definedName>
    <definedName name="ㄱ" localSheetId="14" hidden="1">[36]수량산출!#REF!</definedName>
    <definedName name="ㄱ" localSheetId="21" hidden="1">[36]수량산출!#REF!</definedName>
    <definedName name="ㄱ" localSheetId="20" hidden="1">[36]수량산출!#REF!</definedName>
    <definedName name="ㄱㄱ">{"'용역비'!$A$4:$C$8"}</definedName>
    <definedName name="ㄱㄱㄱㄱㄱㄱ">{"'용역비'!$A$4:$C$8"}</definedName>
    <definedName name="ㄱㄷ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ㄱ" localSheetId="5" hidden="1">{#N/A,#N/A,FALSE,"현장 NCR 분석";#N/A,#N/A,FALSE,"현장품질감사";#N/A,#N/A,FALSE,"현장품질감사"}</definedName>
    <definedName name="ㄱㄷ쇼" localSheetId="23" hidden="1">#REF!</definedName>
    <definedName name="ㄱㄷ쇼" localSheetId="2" hidden="1">#REF!</definedName>
    <definedName name="ㄱㄷ쇼" localSheetId="17" hidden="1">#REF!</definedName>
    <definedName name="ㄱㄷ쇼" localSheetId="15" hidden="1">#REF!</definedName>
    <definedName name="ㄱㄷ쇼" localSheetId="6" hidden="1">#REF!</definedName>
    <definedName name="ㄱㄷ쇼" localSheetId="27" hidden="1">#REF!</definedName>
    <definedName name="ㄱㄷ쇼" localSheetId="26" hidden="1">#REF!</definedName>
    <definedName name="ㄱㄷ쇼" localSheetId="7" hidden="1">#REF!</definedName>
    <definedName name="ㄱㄷ쇼" localSheetId="19" hidden="1">#REF!</definedName>
    <definedName name="ㄱㄷ쇼" localSheetId="22" hidden="1">#REF!</definedName>
    <definedName name="ㄱㄷ쇼" localSheetId="0" hidden="1">#REF!</definedName>
    <definedName name="ㄱㄷ쇼" localSheetId="4" hidden="1">#REF!</definedName>
    <definedName name="ㄱㄷ쇼" localSheetId="3" hidden="1">#REF!</definedName>
    <definedName name="ㄱㄷ쇼" localSheetId="9" hidden="1">#REF!</definedName>
    <definedName name="ㄱㄷ쇼" localSheetId="14" hidden="1">#REF!</definedName>
    <definedName name="ㄱㄷ쇼" localSheetId="21" hidden="1">#REF!</definedName>
    <definedName name="ㄱㄷ쇼" localSheetId="20" hidden="1">#REF!</definedName>
    <definedName name="ㄱㄷㅈㅄㄷ" localSheetId="23" hidden="1">#REF!</definedName>
    <definedName name="ㄱㄷㅈㅄㄷ" localSheetId="2" hidden="1">#REF!</definedName>
    <definedName name="ㄱㄷㅈㅄㄷ" localSheetId="17" hidden="1">#REF!</definedName>
    <definedName name="ㄱㄷㅈㅄㄷ" localSheetId="15" hidden="1">#REF!</definedName>
    <definedName name="ㄱㄷㅈㅄㄷ" localSheetId="6" hidden="1">#REF!</definedName>
    <definedName name="ㄱㄷㅈㅄㄷ" localSheetId="27" hidden="1">#REF!</definedName>
    <definedName name="ㄱㄷㅈㅄㄷ" localSheetId="26" hidden="1">#REF!</definedName>
    <definedName name="ㄱㄷㅈㅄㄷ" localSheetId="7" hidden="1">#REF!</definedName>
    <definedName name="ㄱㄷㅈㅄㄷ" localSheetId="19" hidden="1">#REF!</definedName>
    <definedName name="ㄱㄷㅈㅄㄷ" localSheetId="22" hidden="1">#REF!</definedName>
    <definedName name="ㄱㄷㅈㅄㄷ" localSheetId="0" hidden="1">#REF!</definedName>
    <definedName name="ㄱㄷㅈㅄㄷ" localSheetId="4" hidden="1">#REF!</definedName>
    <definedName name="ㄱㄷㅈㅄㄷ" localSheetId="3" hidden="1">#REF!</definedName>
    <definedName name="ㄱㄷㅈㅄㄷ" localSheetId="9" hidden="1">#REF!</definedName>
    <definedName name="ㄱㄷㅈㅄㄷ" localSheetId="14" hidden="1">#REF!</definedName>
    <definedName name="ㄱㄷㅈㅄㄷ" localSheetId="21" hidden="1">#REF!</definedName>
    <definedName name="ㄱㄷㅈㅄㄷ" localSheetId="20" hidden="1">#REF!</definedName>
    <definedName name="ㄱㄷ죠" localSheetId="23" hidden="1">#REF!</definedName>
    <definedName name="ㄱㄷ죠" localSheetId="2" hidden="1">#REF!</definedName>
    <definedName name="ㄱㄷ죠" localSheetId="17" hidden="1">#REF!</definedName>
    <definedName name="ㄱㄷ죠" localSheetId="15" hidden="1">#REF!</definedName>
    <definedName name="ㄱㄷ죠" localSheetId="6" hidden="1">#REF!</definedName>
    <definedName name="ㄱㄷ죠" localSheetId="27" hidden="1">#REF!</definedName>
    <definedName name="ㄱㄷ죠" localSheetId="26" hidden="1">#REF!</definedName>
    <definedName name="ㄱㄷ죠" localSheetId="7" hidden="1">#REF!</definedName>
    <definedName name="ㄱㄷ죠" localSheetId="19" hidden="1">#REF!</definedName>
    <definedName name="ㄱㄷ죠" localSheetId="22" hidden="1">#REF!</definedName>
    <definedName name="ㄱㄷ죠" localSheetId="0" hidden="1">#REF!</definedName>
    <definedName name="ㄱㄷ죠" localSheetId="4" hidden="1">#REF!</definedName>
    <definedName name="ㄱㄷ죠" localSheetId="3" hidden="1">#REF!</definedName>
    <definedName name="ㄱㄷ죠" localSheetId="9" hidden="1">#REF!</definedName>
    <definedName name="ㄱㄷ죠" localSheetId="14" hidden="1">#REF!</definedName>
    <definedName name="ㄱㄷ죠" localSheetId="21" hidden="1">#REF!</definedName>
    <definedName name="ㄱㄷ죠" localSheetId="20" hidden="1">#REF!</definedName>
    <definedName name="ㄱ됵ㄷ" localSheetId="23" hidden="1">#REF!</definedName>
    <definedName name="ㄱ됵ㄷ" localSheetId="2" hidden="1">#REF!</definedName>
    <definedName name="ㄱ됵ㄷ" localSheetId="17" hidden="1">#REF!</definedName>
    <definedName name="ㄱ됵ㄷ" localSheetId="15" hidden="1">#REF!</definedName>
    <definedName name="ㄱ됵ㄷ" localSheetId="6" hidden="1">#REF!</definedName>
    <definedName name="ㄱ됵ㄷ" localSheetId="27" hidden="1">#REF!</definedName>
    <definedName name="ㄱ됵ㄷ" localSheetId="26" hidden="1">#REF!</definedName>
    <definedName name="ㄱ됵ㄷ" localSheetId="7" hidden="1">#REF!</definedName>
    <definedName name="ㄱ됵ㄷ" localSheetId="19" hidden="1">#REF!</definedName>
    <definedName name="ㄱ됵ㄷ" localSheetId="22" hidden="1">#REF!</definedName>
    <definedName name="ㄱ됵ㄷ" localSheetId="0" hidden="1">#REF!</definedName>
    <definedName name="ㄱ됵ㄷ" localSheetId="4" hidden="1">#REF!</definedName>
    <definedName name="ㄱ됵ㄷ" localSheetId="3" hidden="1">#REF!</definedName>
    <definedName name="ㄱ됵ㄷ" localSheetId="9" hidden="1">#REF!</definedName>
    <definedName name="ㄱ됵ㄷ" localSheetId="14" hidden="1">#REF!</definedName>
    <definedName name="ㄱ됵ㄷ" localSheetId="21" hidden="1">#REF!</definedName>
    <definedName name="ㄱ됵ㄷ" localSheetId="20" hidden="1">#REF!</definedName>
    <definedName name="ㄱ둊" localSheetId="23" hidden="1">#REF!</definedName>
    <definedName name="ㄱ둊" localSheetId="2" hidden="1">#REF!</definedName>
    <definedName name="ㄱ둊" localSheetId="17" hidden="1">#REF!</definedName>
    <definedName name="ㄱ둊" localSheetId="15" hidden="1">#REF!</definedName>
    <definedName name="ㄱ둊" localSheetId="6" hidden="1">#REF!</definedName>
    <definedName name="ㄱ둊" localSheetId="27" hidden="1">#REF!</definedName>
    <definedName name="ㄱ둊" localSheetId="26" hidden="1">#REF!</definedName>
    <definedName name="ㄱ둊" localSheetId="7" hidden="1">#REF!</definedName>
    <definedName name="ㄱ둊" localSheetId="19" hidden="1">#REF!</definedName>
    <definedName name="ㄱ둊" localSheetId="22" hidden="1">#REF!</definedName>
    <definedName name="ㄱ둊" localSheetId="0" hidden="1">#REF!</definedName>
    <definedName name="ㄱ둊" localSheetId="4" hidden="1">#REF!</definedName>
    <definedName name="ㄱ둊" localSheetId="3" hidden="1">#REF!</definedName>
    <definedName name="ㄱ둊" localSheetId="9" hidden="1">#REF!</definedName>
    <definedName name="ㄱ둊" localSheetId="14" hidden="1">#REF!</definedName>
    <definedName name="ㄱ둊" localSheetId="21" hidden="1">#REF!</definedName>
    <definedName name="ㄱ둊" localSheetId="20" hidden="1">#REF!</definedName>
    <definedName name="ㄱㅈㅎ" localSheetId="23" hidden="1">#REF!</definedName>
    <definedName name="ㄱㅈㅎ" localSheetId="17" hidden="1">#REF!</definedName>
    <definedName name="ㄱㅈㅎ" localSheetId="22" hidden="1">#REF!</definedName>
    <definedName name="ㄱㅈㅎ" localSheetId="9" hidden="1">#REF!</definedName>
    <definedName name="ㄱㅈㅎ" localSheetId="14" hidden="1">#REF!</definedName>
    <definedName name="ㄱㅈㅎ" localSheetId="21" hidden="1">#REF!</definedName>
    <definedName name="ㄱㅈㅎ" localSheetId="20" hidden="1">#REF!</definedName>
    <definedName name="ㄱㅎ" localSheetId="28">{"'용역비'!$A$4:$C$8"}</definedName>
    <definedName name="ㄱㅎ">{"'용역비'!$A$4:$C$8"}</definedName>
    <definedName name="가" localSheetId="6" hidden="1">'[37]1안'!#REF!</definedName>
    <definedName name="가" localSheetId="19" hidden="1">'[37]1안'!#REF!</definedName>
    <definedName name="가" localSheetId="9" hidden="1">'[37]1안'!#REF!</definedName>
    <definedName name="가" localSheetId="14" hidden="1">'[37]1안'!#REF!</definedName>
    <definedName name="가가가가가가가가가각가ㅏ" localSheetId="5" hidden="1">{#N/A,#N/A,FALSE,"현장 NCR 분석";#N/A,#N/A,FALSE,"현장품질감사";#N/A,#N/A,FALSE,"현장품질감사"}</definedName>
    <definedName name="가아" localSheetId="23" hidden="1">[38]수량산출!#REF!</definedName>
    <definedName name="가아" localSheetId="2" hidden="1">[38]수량산출!#REF!</definedName>
    <definedName name="가아" localSheetId="17" hidden="1">[38]수량산출!#REF!</definedName>
    <definedName name="가아" localSheetId="15" hidden="1">[38]수량산출!#REF!</definedName>
    <definedName name="가아" localSheetId="6" hidden="1">[38]수량산출!#REF!</definedName>
    <definedName name="가아" localSheetId="27" hidden="1">[38]수량산출!#REF!</definedName>
    <definedName name="가아" localSheetId="26" hidden="1">[38]수량산출!#REF!</definedName>
    <definedName name="가아" localSheetId="7" hidden="1">[39]수량산출!#REF!</definedName>
    <definedName name="가아" localSheetId="19" hidden="1">[38]수량산출!#REF!</definedName>
    <definedName name="가아" localSheetId="22" hidden="1">[38]수량산출!#REF!</definedName>
    <definedName name="가아" localSheetId="0" hidden="1">[39]수량산출!#REF!</definedName>
    <definedName name="가아" localSheetId="4" hidden="1">[39]수량산출!#REF!</definedName>
    <definedName name="가아" localSheetId="3" hidden="1">[38]수량산출!#REF!</definedName>
    <definedName name="가아" localSheetId="9" hidden="1">[38]수량산출!#REF!</definedName>
    <definedName name="가아" localSheetId="14" hidden="1">[38]수량산출!#REF!</definedName>
    <definedName name="가아" localSheetId="21" hidden="1">[38]수량산출!#REF!</definedName>
    <definedName name="가아" localSheetId="20" hidden="1">[38]수량산출!#REF!</definedName>
    <definedName name="간" localSheetId="15" hidden="1">{#N/A,#N/A,FALSE,"포장단가"}</definedName>
    <definedName name="간" localSheetId="6" hidden="1">{#N/A,#N/A,FALSE,"포장단가"}</definedName>
    <definedName name="간" localSheetId="27" hidden="1">{#N/A,#N/A,FALSE,"포장단가"}</definedName>
    <definedName name="간" localSheetId="26" hidden="1">{#N/A,#N/A,FALSE,"포장단가"}</definedName>
    <definedName name="간" localSheetId="7" hidden="1">{#N/A,#N/A,FALSE,"포장단가"}</definedName>
    <definedName name="간" localSheetId="19" hidden="1">{#N/A,#N/A,FALSE,"포장단가"}</definedName>
    <definedName name="간" localSheetId="0" hidden="1">{#N/A,#N/A,FALSE,"포장단가"}</definedName>
    <definedName name="간" localSheetId="4" hidden="1">{#N/A,#N/A,FALSE,"포장단가"}</definedName>
    <definedName name="간" localSheetId="5" hidden="1">{#N/A,#N/A,FALSE,"포장단가"}</definedName>
    <definedName name="간" localSheetId="9" hidden="1">{#N/A,#N/A,FALSE,"포장단가"}</definedName>
    <definedName name="간" localSheetId="14" hidden="1">{#N/A,#N/A,FALSE,"포장단가"}</definedName>
    <definedName name="간다" localSheetId="7" hidden="1">{"'공사부문'!$A$6:$A$32"}</definedName>
    <definedName name="간지" localSheetId="5" hidden="1">{#N/A,#N/A,FALSE,"포장단가"}</definedName>
    <definedName name="간지2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감독2" localSheetId="7" hidden="1">{#N/A,#N/A,FALSE,"단가표지"}</definedName>
    <definedName name="감독3" localSheetId="7" hidden="1">{#N/A,#N/A,FALSE,"단가표지"}</definedName>
    <definedName name="강교" localSheetId="7" hidden="1">{#N/A,#N/A,FALSE,"포장2"}</definedName>
    <definedName name="강구조물" localSheetId="7" hidden="1">{#N/A,#N/A,FALSE,"포장1";#N/A,#N/A,FALSE,"포장1"}</definedName>
    <definedName name="강아지" localSheetId="23" hidden="1">#REF!</definedName>
    <definedName name="강아지" localSheetId="2" hidden="1">#REF!</definedName>
    <definedName name="강아지" localSheetId="17" hidden="1">#REF!</definedName>
    <definedName name="강아지" localSheetId="15" hidden="1">#REF!</definedName>
    <definedName name="강아지" localSheetId="6" hidden="1">#REF!</definedName>
    <definedName name="강아지" localSheetId="27" hidden="1">#REF!</definedName>
    <definedName name="강아지" localSheetId="26" hidden="1">#REF!</definedName>
    <definedName name="강아지" localSheetId="7" hidden="1">#REF!</definedName>
    <definedName name="강아지" localSheetId="19" hidden="1">#REF!</definedName>
    <definedName name="강아지" localSheetId="22" hidden="1">#REF!</definedName>
    <definedName name="강아지" localSheetId="0" hidden="1">#REF!</definedName>
    <definedName name="강아지" localSheetId="4" hidden="1">#REF!</definedName>
    <definedName name="강아지" localSheetId="3" hidden="1">#REF!</definedName>
    <definedName name="강아지" localSheetId="9" hidden="1">#REF!</definedName>
    <definedName name="강아지" localSheetId="14" hidden="1">#REF!</definedName>
    <definedName name="강아지" localSheetId="21" hidden="1">#REF!</definedName>
    <definedName name="강아지" localSheetId="20" hidden="1">#REF!</definedName>
    <definedName name="강정근" localSheetId="7" hidden="1">{"'도면'!$G$62:$H$63","'도면'!$G$62:$H$63"}</definedName>
    <definedName name="걀" localSheetId="15" hidden="1">{#N/A,#N/A,FALSE,"포장단가"}</definedName>
    <definedName name="걀" localSheetId="6" hidden="1">{#N/A,#N/A,FALSE,"포장단가"}</definedName>
    <definedName name="걀" localSheetId="27" hidden="1">{#N/A,#N/A,FALSE,"포장단가"}</definedName>
    <definedName name="걀" localSheetId="26" hidden="1">{#N/A,#N/A,FALSE,"포장단가"}</definedName>
    <definedName name="걀" localSheetId="7" hidden="1">{#N/A,#N/A,FALSE,"포장단가"}</definedName>
    <definedName name="걀" localSheetId="19" hidden="1">{#N/A,#N/A,FALSE,"포장단가"}</definedName>
    <definedName name="걀" localSheetId="0" hidden="1">{#N/A,#N/A,FALSE,"포장단가"}</definedName>
    <definedName name="걀" localSheetId="4" hidden="1">{#N/A,#N/A,FALSE,"포장단가"}</definedName>
    <definedName name="걀" localSheetId="5" hidden="1">{#N/A,#N/A,FALSE,"포장단가"}</definedName>
    <definedName name="걀" localSheetId="9" hidden="1">{#N/A,#N/A,FALSE,"포장단가"}</definedName>
    <definedName name="걀" localSheetId="14" hidden="1">{#N/A,#N/A,FALSE,"포장단가"}</definedName>
    <definedName name="거ㅏ" localSheetId="7" hidden="1">[40]수량산출!$A$3:$H$8539</definedName>
    <definedName name="거ㅏ" localSheetId="0" hidden="1">[40]수량산출!$A$3:$H$8539</definedName>
    <definedName name="거ㅏ" localSheetId="4" hidden="1">[40]수량산출!$A$3:$H$8539</definedName>
    <definedName name="거ㅏ" localSheetId="28">[41]수량산출!$A$3:$H$8539</definedName>
    <definedName name="거ㅏ">[42]수량산출!$A$3:$H$8539</definedName>
    <definedName name="건축원가">[43]전기!$B$4:$B$163</definedName>
    <definedName name="겨">{"'용역비'!$A$4:$C$8"}</definedName>
    <definedName name="견적대비" localSheetId="7" hidden="1">{#N/A,#N/A,FALSE,"포장2"}</definedName>
    <definedName name="결" localSheetId="7" hidden="1">{#N/A,#N/A,FALSE,"포장2"}</definedName>
    <definedName name="결재" localSheetId="15" hidden="1">{#N/A,#N/A,FALSE,"포장단가"}</definedName>
    <definedName name="결재" localSheetId="6" hidden="1">{#N/A,#N/A,FALSE,"포장단가"}</definedName>
    <definedName name="결재" localSheetId="27" hidden="1">{#N/A,#N/A,FALSE,"포장단가"}</definedName>
    <definedName name="결재" localSheetId="26" hidden="1">{#N/A,#N/A,FALSE,"포장단가"}</definedName>
    <definedName name="결재" localSheetId="7" hidden="1">{#N/A,#N/A,FALSE,"포장단가"}</definedName>
    <definedName name="결재" localSheetId="19" hidden="1">{#N/A,#N/A,FALSE,"포장단가"}</definedName>
    <definedName name="결재" localSheetId="0" hidden="1">{#N/A,#N/A,FALSE,"포장단가"}</definedName>
    <definedName name="결재" localSheetId="4" hidden="1">{#N/A,#N/A,FALSE,"포장단가"}</definedName>
    <definedName name="결재" localSheetId="5" hidden="1">{#N/A,#N/A,FALSE,"포장단가"}</definedName>
    <definedName name="결재" localSheetId="9" hidden="1">{#N/A,#N/A,FALSE,"포장단가"}</definedName>
    <definedName name="결재" localSheetId="14" hidden="1">{#N/A,#N/A,FALSE,"포장단가"}</definedName>
    <definedName name="경비융">'[44]#REF'!$A$7:$N$581</definedName>
    <definedName name="경비집계" localSheetId="7" hidden="1">{"'용역비'!$A$4:$C$8"}</definedName>
    <definedName name="경비집계">{"'용역비'!$A$4:$C$8"}</definedName>
    <definedName name="경운기" localSheetId="15" hidden="1">{#N/A,#N/A,FALSE,"포장단가"}</definedName>
    <definedName name="경운기" localSheetId="6" hidden="1">{#N/A,#N/A,FALSE,"포장단가"}</definedName>
    <definedName name="경운기" localSheetId="27" hidden="1">{#N/A,#N/A,FALSE,"포장단가"}</definedName>
    <definedName name="경운기" localSheetId="26" hidden="1">{#N/A,#N/A,FALSE,"포장단가"}</definedName>
    <definedName name="경운기" localSheetId="7" hidden="1">{#N/A,#N/A,FALSE,"포장단가"}</definedName>
    <definedName name="경운기" localSheetId="19" hidden="1">{#N/A,#N/A,FALSE,"포장단가"}</definedName>
    <definedName name="경운기" localSheetId="0" hidden="1">{#N/A,#N/A,FALSE,"포장단가"}</definedName>
    <definedName name="경운기" localSheetId="4" hidden="1">{#N/A,#N/A,FALSE,"포장단가"}</definedName>
    <definedName name="경운기" localSheetId="5" hidden="1">{#N/A,#N/A,FALSE,"포장단가"}</definedName>
    <definedName name="경운기" localSheetId="9" hidden="1">{#N/A,#N/A,FALSE,"포장단가"}</definedName>
    <definedName name="경운기" localSheetId="14" hidden="1">{#N/A,#N/A,FALSE,"포장단가"}</definedName>
    <definedName name="계측기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관리" localSheetId="7" hidden="1">{#N/A,#N/A,FALSE,"포장2"}</definedName>
    <definedName name="광주" localSheetId="7" hidden="1">{"'도면'!$G$62:$H$63","'도면'!$G$62:$H$63"}</definedName>
    <definedName name="광주1" localSheetId="7" hidden="1">{"'도면'!$G$62:$H$63","'도면'!$G$62:$H$63"}</definedName>
    <definedName name="광주2" localSheetId="7" hidden="1">{"'도면'!$G$62:$H$63","'도면'!$G$62:$H$63"}</definedName>
    <definedName name="광주3" localSheetId="7" hidden="1">{"'도면'!$G$62:$H$63","'도면'!$G$62:$H$63"}</definedName>
    <definedName name="광주4" localSheetId="7" hidden="1">{"'도면'!$G$62:$H$63","'도면'!$G$62:$H$63"}</definedName>
    <definedName name="광주5" localSheetId="7" hidden="1">{"'도면'!$G$62:$H$63","'도면'!$G$62:$H$63"}</definedName>
    <definedName name="광주6" localSheetId="7" hidden="1">{"'도면'!$G$62:$H$63","'도면'!$G$62:$H$63"}</definedName>
    <definedName name="교좌" localSheetId="7" hidden="1">{#N/A,#N/A,FALSE,"포장2"}</definedName>
    <definedName name="구" localSheetId="15" hidden="1">{#N/A,#N/A,FALSE,"구조2"}</definedName>
    <definedName name="구" localSheetId="6" hidden="1">{#N/A,#N/A,FALSE,"구조2"}</definedName>
    <definedName name="구" localSheetId="27" hidden="1">{#N/A,#N/A,FALSE,"구조2"}</definedName>
    <definedName name="구" localSheetId="26" hidden="1">{#N/A,#N/A,FALSE,"구조2"}</definedName>
    <definedName name="구" localSheetId="7" hidden="1">{#N/A,#N/A,FALSE,"구조2"}</definedName>
    <definedName name="구" localSheetId="19" hidden="1">{#N/A,#N/A,FALSE,"구조2"}</definedName>
    <definedName name="구" localSheetId="0" hidden="1">{#N/A,#N/A,FALSE,"구조2"}</definedName>
    <definedName name="구" localSheetId="4" hidden="1">{#N/A,#N/A,FALSE,"구조2"}</definedName>
    <definedName name="구" localSheetId="5" hidden="1">{#N/A,#N/A,FALSE,"구조2"}</definedName>
    <definedName name="구" localSheetId="9" hidden="1">{#N/A,#N/A,FALSE,"구조2"}</definedName>
    <definedName name="구" localSheetId="14" hidden="1">{#N/A,#N/A,FALSE,"구조2"}</definedName>
    <definedName name="구산갑지" localSheetId="23" hidden="1">#REF!</definedName>
    <definedName name="구산갑지" localSheetId="17" hidden="1">#REF!</definedName>
    <definedName name="구산갑지" localSheetId="22" hidden="1">#REF!</definedName>
    <definedName name="구산갑지" localSheetId="9" hidden="1">#REF!</definedName>
    <definedName name="구산갑지" localSheetId="14" hidden="1">#REF!</definedName>
    <definedName name="구산갑지" localSheetId="21" hidden="1">#REF!</definedName>
    <definedName name="구산갑지" localSheetId="20" hidden="1">#REF!</definedName>
    <definedName name="근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광추정" localSheetId="7" hidden="1">{#N/A,#N/A,FALSE,"포장2"}</definedName>
    <definedName name="금오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술" localSheetId="7" hidden="1">{#N/A,#N/A,FALSE,"부대1"}</definedName>
    <definedName name="기타경비" localSheetId="5" hidden="1">{#N/A,#N/A,FALSE,"전열산출서"}</definedName>
    <definedName name="긴급공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1" localSheetId="7" hidden="1">{"'Firr(선)'!$AS$1:$AY$62","'Firr(사)'!$AS$1:$AY$62","'Firr(회)'!$AS$1:$AY$62","'Firr(선)'!$L$1:$V$62","'Firr(사)'!$L$1:$V$62","'Firr(회)'!$L$1:$V$62"}</definedName>
    <definedName name="김진문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깬잡석" localSheetId="15" hidden="1">{#N/A,#N/A,FALSE,"포장단가"}</definedName>
    <definedName name="깬잡석" localSheetId="6" hidden="1">{#N/A,#N/A,FALSE,"포장단가"}</definedName>
    <definedName name="깬잡석" localSheetId="27" hidden="1">{#N/A,#N/A,FALSE,"포장단가"}</definedName>
    <definedName name="깬잡석" localSheetId="26" hidden="1">{#N/A,#N/A,FALSE,"포장단가"}</definedName>
    <definedName name="깬잡석" localSheetId="7" hidden="1">{#N/A,#N/A,FALSE,"포장단가"}</definedName>
    <definedName name="깬잡석" localSheetId="19" hidden="1">{#N/A,#N/A,FALSE,"포장단가"}</definedName>
    <definedName name="깬잡석" localSheetId="0" hidden="1">{#N/A,#N/A,FALSE,"포장단가"}</definedName>
    <definedName name="깬잡석" localSheetId="4" hidden="1">{#N/A,#N/A,FALSE,"포장단가"}</definedName>
    <definedName name="깬잡석" localSheetId="5" hidden="1">{#N/A,#N/A,FALSE,"포장단가"}</definedName>
    <definedName name="깬잡석" localSheetId="9" hidden="1">{#N/A,#N/A,FALSE,"포장단가"}</definedName>
    <definedName name="깬잡석" localSheetId="14" hidden="1">{#N/A,#N/A,FALSE,"포장단가"}</definedName>
    <definedName name="ㄳㄱ" localSheetId="28">{"'용역비'!$A$4:$C$8"}</definedName>
    <definedName name="ㄳㄱ">{"'용역비'!$A$4:$C$8"}</definedName>
    <definedName name="ㄳㄳㄳㄳ" localSheetId="7" hidden="1">{"'용역비'!$A$4:$C$8"}</definedName>
    <definedName name="ㄳㄳㄳㄳ">{"'용역비'!$A$4:$C$8"}</definedName>
    <definedName name="ㄴㄱㄹ" localSheetId="23" hidden="1">#REF!</definedName>
    <definedName name="ㄴㄱㄹ" localSheetId="17" hidden="1">#REF!</definedName>
    <definedName name="ㄴㄱㄹ" localSheetId="22" hidden="1">#REF!</definedName>
    <definedName name="ㄴㄱㄹ" localSheetId="9" hidden="1">#REF!</definedName>
    <definedName name="ㄴㄱㄹ" localSheetId="14" hidden="1">#REF!</definedName>
    <definedName name="ㄴㄱㄹ" localSheetId="21" hidden="1">#REF!</definedName>
    <definedName name="ㄴㄱㄹ" localSheetId="20" hidden="1">#REF!</definedName>
    <definedName name="ㄴㄴ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ㄴㄴ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ㄴㄴ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ㄴㄴ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ㄴㄴㄴ" localSheetId="23" hidden="1">#REF!</definedName>
    <definedName name="ㄴㄴㄴ" localSheetId="17" hidden="1">#REF!</definedName>
    <definedName name="ㄴㄴㄴ" localSheetId="22" hidden="1">#REF!</definedName>
    <definedName name="ㄴㄴㄴ" localSheetId="9" hidden="1">#REF!</definedName>
    <definedName name="ㄴㄴㄴ" localSheetId="14" hidden="1">#REF!</definedName>
    <definedName name="ㄴㄴㄴ" localSheetId="21" hidden="1">#REF!</definedName>
    <definedName name="ㄴㄴㄴ" localSheetId="20" hidden="1">#REF!</definedName>
    <definedName name="ㄴㄹㄴ" localSheetId="23" hidden="1">#REF!</definedName>
    <definedName name="ㄴㄹㄴ" localSheetId="17" hidden="1">#REF!</definedName>
    <definedName name="ㄴㄹㄴ" localSheetId="22" hidden="1">#REF!</definedName>
    <definedName name="ㄴㄹㄴ" localSheetId="9" hidden="1">#REF!</definedName>
    <definedName name="ㄴㄹㄴ" localSheetId="14" hidden="1">#REF!</definedName>
    <definedName name="ㄴㄹㄴ" localSheetId="21" hidden="1">#REF!</definedName>
    <definedName name="ㄴㄹㄴ" localSheetId="20" hidden="1">#REF!</definedName>
    <definedName name="ㄴㅁ" localSheetId="23" hidden="1">#REF!</definedName>
    <definedName name="ㄴㅁ" localSheetId="17" hidden="1">#REF!</definedName>
    <definedName name="ㄴㅁ" localSheetId="22" hidden="1">#REF!</definedName>
    <definedName name="ㄴㅁ" localSheetId="9" hidden="1">#REF!</definedName>
    <definedName name="ㄴㅁ" localSheetId="14" hidden="1">#REF!</definedName>
    <definedName name="ㄴㅁ" localSheetId="21" hidden="1">#REF!</definedName>
    <definedName name="ㄴㅁ" localSheetId="20" hidden="1">#REF!</definedName>
    <definedName name="ㄴㅁㅇㅁㄴ" localSheetId="23" hidden="1">#REF!</definedName>
    <definedName name="ㄴㅁㅇㅁㄴ" localSheetId="2" hidden="1">#REF!</definedName>
    <definedName name="ㄴㅁㅇㅁㄴ" localSheetId="17" hidden="1">#REF!</definedName>
    <definedName name="ㄴㅁㅇㅁㄴ" localSheetId="15" hidden="1">#REF!</definedName>
    <definedName name="ㄴㅁㅇㅁㄴ" localSheetId="6" hidden="1">#REF!</definedName>
    <definedName name="ㄴㅁㅇㅁㄴ" localSheetId="27" hidden="1">#REF!</definedName>
    <definedName name="ㄴㅁㅇㅁㄴ" localSheetId="26" hidden="1">#REF!</definedName>
    <definedName name="ㄴㅁㅇㅁㄴ" localSheetId="7" hidden="1">#REF!</definedName>
    <definedName name="ㄴㅁㅇㅁㄴ" localSheetId="19" hidden="1">#REF!</definedName>
    <definedName name="ㄴㅁㅇㅁㄴ" localSheetId="22" hidden="1">#REF!</definedName>
    <definedName name="ㄴㅁㅇㅁㄴ" localSheetId="0" hidden="1">#REF!</definedName>
    <definedName name="ㄴㅁㅇㅁㄴ" localSheetId="4" hidden="1">#REF!</definedName>
    <definedName name="ㄴㅁㅇㅁㄴ" localSheetId="3" hidden="1">#REF!</definedName>
    <definedName name="ㄴㅁㅇㅁㄴ" localSheetId="9" hidden="1">#REF!</definedName>
    <definedName name="ㄴㅁㅇㅁㄴ" localSheetId="14" hidden="1">#REF!</definedName>
    <definedName name="ㄴㅁㅇㅁㄴ" localSheetId="21" hidden="1">#REF!</definedName>
    <definedName name="ㄴㅁㅇㅁㄴ" localSheetId="20" hidden="1">#REF!</definedName>
    <definedName name="ㄴㅇㄹㅇㄴㄹㅇㄴㄹ">{"'용역비'!$A$4:$C$8"}</definedName>
    <definedName name="ㄴㅇㄹㅇㄹ">{"'용역비'!$A$4:$C$8"}</definedName>
    <definedName name="ㄴㅇㄻㄴㅇㄹ" localSheetId="7" hidden="1">{"'용역비'!$A$4:$C$8"}</definedName>
    <definedName name="ㄴㅇㄻㄴㅇㄹ">{"'용역비'!$A$4:$C$8"}</definedName>
    <definedName name="ㄴㅇㅁㄹㄴㅁㅇㄹ">{"'용역비'!$A$4:$C$8"}</definedName>
    <definedName name="ㄴㅇㅎㄴㅇ" localSheetId="23" hidden="1">#REF!</definedName>
    <definedName name="ㄴㅇㅎㄴㅇ" localSheetId="2" hidden="1">#REF!</definedName>
    <definedName name="ㄴㅇㅎㄴㅇ" localSheetId="17" hidden="1">#REF!</definedName>
    <definedName name="ㄴㅇㅎㄴㅇ" localSheetId="15" hidden="1">#REF!</definedName>
    <definedName name="ㄴㅇㅎㄴㅇ" localSheetId="6" hidden="1">#REF!</definedName>
    <definedName name="ㄴㅇㅎㄴㅇ" localSheetId="27" hidden="1">#REF!</definedName>
    <definedName name="ㄴㅇㅎㄴㅇ" localSheetId="26" hidden="1">#REF!</definedName>
    <definedName name="ㄴㅇㅎㄴㅇ" localSheetId="7" hidden="1">#REF!</definedName>
    <definedName name="ㄴㅇㅎㄴㅇ" localSheetId="19" hidden="1">#REF!</definedName>
    <definedName name="ㄴㅇㅎㄴㅇ" localSheetId="22" hidden="1">#REF!</definedName>
    <definedName name="ㄴㅇㅎㄴㅇ" localSheetId="0" hidden="1">#REF!</definedName>
    <definedName name="ㄴㅇㅎㄴㅇ" localSheetId="4" hidden="1">#REF!</definedName>
    <definedName name="ㄴㅇㅎㄴㅇ" localSheetId="3" hidden="1">#REF!</definedName>
    <definedName name="ㄴㅇㅎㄴㅇ" localSheetId="9" hidden="1">#REF!</definedName>
    <definedName name="ㄴㅇㅎㄴㅇ" localSheetId="14" hidden="1">#REF!</definedName>
    <definedName name="ㄴㅇㅎㄴㅇ" localSheetId="21" hidden="1">#REF!</definedName>
    <definedName name="ㄴㅇㅎㄴㅇ" localSheetId="20" hidden="1">#REF!</definedName>
    <definedName name="ㄴㅌㅁ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나나" localSheetId="23" hidden="1">#REF!</definedName>
    <definedName name="나나" localSheetId="17" hidden="1">#REF!</definedName>
    <definedName name="나나" localSheetId="22" hidden="1">#REF!</definedName>
    <definedName name="나나" localSheetId="9" hidden="1">#REF!</definedName>
    <definedName name="나나" localSheetId="14" hidden="1">#REF!</definedName>
    <definedName name="나나" localSheetId="21" hidden="1">#REF!</definedName>
    <definedName name="나나" localSheetId="20" hidden="1">#REF!</definedName>
    <definedName name="나ㅏㅓ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localSheetId="23" hidden="1">[22]Sheet3!#REF!</definedName>
    <definedName name="남남" localSheetId="2" hidden="1">[22]Sheet3!#REF!</definedName>
    <definedName name="남남" localSheetId="17" hidden="1">[22]Sheet3!#REF!</definedName>
    <definedName name="남남" localSheetId="15" hidden="1">[22]Sheet3!#REF!</definedName>
    <definedName name="남남" localSheetId="6" hidden="1">[22]Sheet3!#REF!</definedName>
    <definedName name="남남" localSheetId="27" hidden="1">[22]Sheet3!#REF!</definedName>
    <definedName name="남남" localSheetId="26" hidden="1">[22]Sheet3!#REF!</definedName>
    <definedName name="남남" localSheetId="7" hidden="1">[22]Sheet3!#REF!</definedName>
    <definedName name="남남" localSheetId="19" hidden="1">[22]Sheet3!#REF!</definedName>
    <definedName name="남남" localSheetId="22" hidden="1">[22]Sheet3!#REF!</definedName>
    <definedName name="남남" localSheetId="0" hidden="1">[22]Sheet3!#REF!</definedName>
    <definedName name="남남" localSheetId="4" hidden="1">[22]Sheet3!#REF!</definedName>
    <definedName name="남남" localSheetId="3" hidden="1">[22]Sheet3!#REF!</definedName>
    <definedName name="남남" localSheetId="9" hidden="1">[22]Sheet3!#REF!</definedName>
    <definedName name="남남" localSheetId="14" hidden="1">[22]Sheet3!#REF!</definedName>
    <definedName name="남남" localSheetId="21" hidden="1">[22]Sheet3!#REF!</definedName>
    <definedName name="남남" localSheetId="20" hidden="1">[22]Sheet3!#REF!</definedName>
    <definedName name="남윤">{"'용역비'!$A$4:$C$8"}</definedName>
    <definedName name="내역">{"'용역비'!$A$4:$C$8"}</definedName>
    <definedName name="내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ㄴㄷ" localSheetId="23" hidden="1">#REF!</definedName>
    <definedName name="ㄶㄴㄷ" localSheetId="2" hidden="1">#REF!</definedName>
    <definedName name="ㄶㄴㄷ" localSheetId="17" hidden="1">#REF!</definedName>
    <definedName name="ㄶㄴㄷ" localSheetId="15" hidden="1">#REF!</definedName>
    <definedName name="ㄶㄴㄷ" localSheetId="6" hidden="1">#REF!</definedName>
    <definedName name="ㄶㄴㄷ" localSheetId="27" hidden="1">#REF!</definedName>
    <definedName name="ㄶㄴㄷ" localSheetId="26" hidden="1">#REF!</definedName>
    <definedName name="ㄶㄴㄷ" localSheetId="7" hidden="1">#REF!</definedName>
    <definedName name="ㄶㄴㄷ" localSheetId="19" hidden="1">#REF!</definedName>
    <definedName name="ㄶㄴㄷ" localSheetId="22" hidden="1">#REF!</definedName>
    <definedName name="ㄶㄴㄷ" localSheetId="0" hidden="1">#REF!</definedName>
    <definedName name="ㄶㄴㄷ" localSheetId="4" hidden="1">#REF!</definedName>
    <definedName name="ㄶㄴㄷ" localSheetId="3" hidden="1">#REF!</definedName>
    <definedName name="ㄶㄴㄷ" localSheetId="9" hidden="1">#REF!</definedName>
    <definedName name="ㄶㄴㄷ" localSheetId="14" hidden="1">#REF!</definedName>
    <definedName name="ㄶㄴㄷ" localSheetId="21" hidden="1">#REF!</definedName>
    <definedName name="ㄶㄴㄷ" localSheetId="20" hidden="1">#REF!</definedName>
    <definedName name="ㄷ6ㅓ" localSheetId="7" hidden="1">{"'용역비'!$A$4:$C$8"}</definedName>
    <definedName name="ㄷ6ㅓ">{"'용역비'!$A$4:$C$8"}</definedName>
    <definedName name="ㄷㄱㄷㄱㄷㄱ">{"'용역비'!$A$4:$C$8"}</definedName>
    <definedName name="ㄷㄷㄱㄱ">{"'용역비'!$A$4:$C$8"}</definedName>
    <definedName name="ㄷㄷㄷㄷㄷㄷㄷㄷ" localSheetId="5" hidden="1">{#N/A,#N/A,FALSE,"현장 NCR 분석";#N/A,#N/A,FALSE,"현장품질감사";#N/A,#N/A,FALSE,"현장품질감사"}</definedName>
    <definedName name="ㄷㅅㅈㄷ" localSheetId="23" hidden="1">#REF!</definedName>
    <definedName name="ㄷㅅㅈㄷ" localSheetId="2" hidden="1">#REF!</definedName>
    <definedName name="ㄷㅅㅈㄷ" localSheetId="17" hidden="1">#REF!</definedName>
    <definedName name="ㄷㅅㅈㄷ" localSheetId="15" hidden="1">#REF!</definedName>
    <definedName name="ㄷㅅㅈㄷ" localSheetId="6" hidden="1">#REF!</definedName>
    <definedName name="ㄷㅅㅈㄷ" localSheetId="27" hidden="1">#REF!</definedName>
    <definedName name="ㄷㅅㅈㄷ" localSheetId="26" hidden="1">#REF!</definedName>
    <definedName name="ㄷㅅㅈㄷ" localSheetId="7" hidden="1">#REF!</definedName>
    <definedName name="ㄷㅅㅈㄷ" localSheetId="19" hidden="1">#REF!</definedName>
    <definedName name="ㄷㅅㅈㄷ" localSheetId="22" hidden="1">#REF!</definedName>
    <definedName name="ㄷㅅㅈㄷ" localSheetId="0" hidden="1">#REF!</definedName>
    <definedName name="ㄷㅅㅈㄷ" localSheetId="4" hidden="1">#REF!</definedName>
    <definedName name="ㄷㅅㅈㄷ" localSheetId="3" hidden="1">#REF!</definedName>
    <definedName name="ㄷㅅㅈㄷ" localSheetId="9" hidden="1">#REF!</definedName>
    <definedName name="ㄷㅅㅈㄷ" localSheetId="14" hidden="1">#REF!</definedName>
    <definedName name="ㄷㅅㅈㄷ" localSheetId="21" hidden="1">#REF!</definedName>
    <definedName name="ㄷㅅㅈㄷ" localSheetId="20" hidden="1">#REF!</definedName>
    <definedName name="ㄷ숃ㄱ" localSheetId="23" hidden="1">#REF!</definedName>
    <definedName name="ㄷ숃ㄱ" localSheetId="2" hidden="1">#REF!</definedName>
    <definedName name="ㄷ숃ㄱ" localSheetId="17" hidden="1">#REF!</definedName>
    <definedName name="ㄷ숃ㄱ" localSheetId="15" hidden="1">#REF!</definedName>
    <definedName name="ㄷ숃ㄱ" localSheetId="6" hidden="1">#REF!</definedName>
    <definedName name="ㄷ숃ㄱ" localSheetId="27" hidden="1">#REF!</definedName>
    <definedName name="ㄷ숃ㄱ" localSheetId="26" hidden="1">#REF!</definedName>
    <definedName name="ㄷ숃ㄱ" localSheetId="7" hidden="1">#REF!</definedName>
    <definedName name="ㄷ숃ㄱ" localSheetId="19" hidden="1">#REF!</definedName>
    <definedName name="ㄷ숃ㄱ" localSheetId="22" hidden="1">#REF!</definedName>
    <definedName name="ㄷ숃ㄱ" localSheetId="0" hidden="1">#REF!</definedName>
    <definedName name="ㄷ숃ㄱ" localSheetId="4" hidden="1">#REF!</definedName>
    <definedName name="ㄷ숃ㄱ" localSheetId="3" hidden="1">#REF!</definedName>
    <definedName name="ㄷ숃ㄱ" localSheetId="9" hidden="1">#REF!</definedName>
    <definedName name="ㄷ숃ㄱ" localSheetId="14" hidden="1">#REF!</definedName>
    <definedName name="ㄷ숃ㄱ" localSheetId="21" hidden="1">#REF!</definedName>
    <definedName name="ㄷ숃ㄱ" localSheetId="20" hidden="1">#REF!</definedName>
    <definedName name="ㄷㅍㅂ" localSheetId="7" hidden="1">{"'용역비'!$A$4:$C$8"}</definedName>
    <definedName name="ㄷㅍㅂ" localSheetId="28">{"'용역비'!$A$4:$C$8"}</definedName>
    <definedName name="ㄷㅍㅂ">{"'용역비'!$A$4:$C$8"}</definedName>
    <definedName name="단가산출서2" localSheetId="15" hidden="1">{#N/A,#N/A,FALSE,"포장단가"}</definedName>
    <definedName name="단가산출서2" localSheetId="6" hidden="1">{#N/A,#N/A,FALSE,"포장단가"}</definedName>
    <definedName name="단가산출서2" localSheetId="27" hidden="1">{#N/A,#N/A,FALSE,"포장단가"}</definedName>
    <definedName name="단가산출서2" localSheetId="26" hidden="1">{#N/A,#N/A,FALSE,"포장단가"}</definedName>
    <definedName name="단가산출서2" localSheetId="7" hidden="1">{#N/A,#N/A,FALSE,"포장단가"}</definedName>
    <definedName name="단가산출서2" localSheetId="19" hidden="1">{#N/A,#N/A,FALSE,"포장단가"}</definedName>
    <definedName name="단가산출서2" localSheetId="0" hidden="1">{#N/A,#N/A,FALSE,"포장단가"}</definedName>
    <definedName name="단가산출서2" localSheetId="4" hidden="1">{#N/A,#N/A,FALSE,"포장단가"}</definedName>
    <definedName name="단가산출서2" localSheetId="5" hidden="1">{#N/A,#N/A,FALSE,"포장단가"}</definedName>
    <definedName name="단가산출서2" localSheetId="9" hidden="1">{#N/A,#N/A,FALSE,"포장단가"}</definedName>
    <definedName name="단가산출서2" localSheetId="14" hidden="1">{#N/A,#N/A,FALSE,"포장단가"}</definedName>
    <definedName name="단가조사자료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인상">[10]수지예산!$O$59:$O$59</definedName>
    <definedName name="대구공항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비" localSheetId="5" hidden="1">{#N/A,#N/A,FALSE,"전열산출서"}</definedName>
    <definedName name="대상">{"'용역비'!$A$4:$C$8"}</definedName>
    <definedName name="덕" localSheetId="7" hidden="1">{#N/A,#N/A,FALSE,"포장2"}</definedName>
    <definedName name="덕진" localSheetId="7" hidden="1">{#N/A,#N/A,FALSE,"포장2"}</definedName>
    <definedName name="덕호" localSheetId="7" hidden="1">{#N/A,#N/A,FALSE,"포장2"}</definedName>
    <definedName name="도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해설명서" localSheetId="7" hidden="1">{"'도면'!$G$62:$H$63","'도면'!$G$62:$H$63"}</definedName>
    <definedName name="등락폭산정표" localSheetId="15" hidden="1">{#N/A,#N/A,FALSE,"포장단가"}</definedName>
    <definedName name="등락폭산정표" localSheetId="6" hidden="1">{#N/A,#N/A,FALSE,"포장단가"}</definedName>
    <definedName name="등락폭산정표" localSheetId="27" hidden="1">{#N/A,#N/A,FALSE,"포장단가"}</definedName>
    <definedName name="등락폭산정표" localSheetId="26" hidden="1">{#N/A,#N/A,FALSE,"포장단가"}</definedName>
    <definedName name="등락폭산정표" localSheetId="7" hidden="1">{#N/A,#N/A,FALSE,"포장단가"}</definedName>
    <definedName name="등락폭산정표" localSheetId="19" hidden="1">{#N/A,#N/A,FALSE,"포장단가"}</definedName>
    <definedName name="등락폭산정표" localSheetId="0" hidden="1">{#N/A,#N/A,FALSE,"포장단가"}</definedName>
    <definedName name="등락폭산정표" localSheetId="4" hidden="1">{#N/A,#N/A,FALSE,"포장단가"}</definedName>
    <definedName name="등락폭산정표" localSheetId="5" hidden="1">{#N/A,#N/A,FALSE,"포장단가"}</definedName>
    <definedName name="등락폭산정표" localSheetId="9" hidden="1">{#N/A,#N/A,FALSE,"포장단가"}</definedName>
    <definedName name="등락폭산정표" localSheetId="14" hidden="1">{#N/A,#N/A,FALSE,"포장단가"}</definedName>
    <definedName name="등주감시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" localSheetId="28">{"'용역비'!$A$4:$C$8"}</definedName>
    <definedName name="ㄹ">{"'용역비'!$A$4:$C$8"}</definedName>
    <definedName name="ㄹㄹ" localSheetId="15" hidden="1">#REF!</definedName>
    <definedName name="ㄹㄹ" localSheetId="6" hidden="1">#REF!</definedName>
    <definedName name="ㄹㄹ" localSheetId="27" hidden="1">#REF!</definedName>
    <definedName name="ㄹㄹ" localSheetId="26" hidden="1">#REF!</definedName>
    <definedName name="ㄹㄹ" localSheetId="7" hidden="1">#REF!</definedName>
    <definedName name="ㄹㄹ" localSheetId="19" hidden="1">#REF!</definedName>
    <definedName name="ㄹㄹ" localSheetId="0" hidden="1">#REF!</definedName>
    <definedName name="ㄹㄹ" localSheetId="4" hidden="1">#REF!</definedName>
    <definedName name="ㄹㄹ" localSheetId="5" hidden="1">{#N/A,#N/A,FALSE,"현장 NCR 분석";#N/A,#N/A,FALSE,"현장품질감사";#N/A,#N/A,FALSE,"현장품질감사"}</definedName>
    <definedName name="ㄹㄹ" localSheetId="9" hidden="1">#REF!</definedName>
    <definedName name="ㄹㄹ" localSheetId="14" hidden="1">#REF!</definedName>
    <definedName name="ㄹㄹ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5" hidden="1">{#N/A,#N/A,FALSE,"현장 NCR 분석";#N/A,#N/A,FALSE,"현장품질감사";#N/A,#N/A,FALSE,"현장품질감사"}</definedName>
    <definedName name="ㄹㄹ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ㄹㄹ">{"'용역비'!$A$4:$C$8"}</definedName>
    <definedName name="ㄹㄹㅇㄴ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23" hidden="1">#REF!</definedName>
    <definedName name="ㄹㅇㄶ" localSheetId="2" hidden="1">#REF!</definedName>
    <definedName name="ㄹㅇㄶ" localSheetId="17" hidden="1">#REF!</definedName>
    <definedName name="ㄹㅇㄶ" localSheetId="15" hidden="1">#REF!</definedName>
    <definedName name="ㄹㅇㄶ" localSheetId="6" hidden="1">#REF!</definedName>
    <definedName name="ㄹㅇㄶ" localSheetId="27" hidden="1">#REF!</definedName>
    <definedName name="ㄹㅇㄶ" localSheetId="26" hidden="1">#REF!</definedName>
    <definedName name="ㄹㅇㄶ" localSheetId="7" hidden="1">#REF!</definedName>
    <definedName name="ㄹㅇㄶ" localSheetId="19" hidden="1">#REF!</definedName>
    <definedName name="ㄹㅇㄶ" localSheetId="22" hidden="1">#REF!</definedName>
    <definedName name="ㄹㅇㄶ" localSheetId="0" hidden="1">#REF!</definedName>
    <definedName name="ㄹㅇㄶ" localSheetId="4" hidden="1">#REF!</definedName>
    <definedName name="ㄹㅇㄶ" localSheetId="3" hidden="1">#REF!</definedName>
    <definedName name="ㄹㅇㄶ" localSheetId="9" hidden="1">#REF!</definedName>
    <definedName name="ㄹㅇㄶ" localSheetId="14" hidden="1">#REF!</definedName>
    <definedName name="ㄹㅇㄶ" localSheetId="21" hidden="1">#REF!</definedName>
    <definedName name="ㄹㅇㄶ" localSheetId="20" hidden="1">#REF!</definedName>
    <definedName name="ㄹㅇㄶ옿" localSheetId="7" hidden="1">'[45]N賃率-職'!$I$5:$I$30</definedName>
    <definedName name="ㄹㅇㄶ옿" localSheetId="0" hidden="1">'[45]N賃率-職'!$I$5:$I$30</definedName>
    <definedName name="ㄹㅇㄶ옿" localSheetId="4" hidden="1">'[45]N賃率-職'!$I$5:$I$30</definedName>
    <definedName name="ㄹㅇㄶ옿" localSheetId="28">'[6]N賃率-職'!$I$5:$I$30</definedName>
    <definedName name="ㄹㅇㄶ옿">'[46]N賃率-職'!$I$5:$I$30</definedName>
    <definedName name="ㄹㅇㄹㅇ" localSheetId="23" hidden="1">#REF!</definedName>
    <definedName name="ㄹㅇㄹㅇ" localSheetId="2" hidden="1">#REF!</definedName>
    <definedName name="ㄹㅇㄹㅇ" localSheetId="17" hidden="1">#REF!</definedName>
    <definedName name="ㄹㅇㄹㅇ" localSheetId="15" hidden="1">#REF!</definedName>
    <definedName name="ㄹㅇㄹㅇ" localSheetId="6" hidden="1">#REF!</definedName>
    <definedName name="ㄹㅇㄹㅇ" localSheetId="27" hidden="1">#REF!</definedName>
    <definedName name="ㄹㅇㄹㅇ" localSheetId="26" hidden="1">#REF!</definedName>
    <definedName name="ㄹㅇㄹㅇ" localSheetId="7" hidden="1">#REF!</definedName>
    <definedName name="ㄹㅇㄹㅇ" localSheetId="19" hidden="1">#REF!</definedName>
    <definedName name="ㄹㅇㄹㅇ" localSheetId="22" hidden="1">#REF!</definedName>
    <definedName name="ㄹㅇㄹㅇ" localSheetId="0" hidden="1">#REF!</definedName>
    <definedName name="ㄹㅇㄹㅇ" localSheetId="4" hidden="1">#REF!</definedName>
    <definedName name="ㄹㅇㄹㅇ" localSheetId="3" hidden="1">#REF!</definedName>
    <definedName name="ㄹㅇㄹㅇ" localSheetId="9" hidden="1">#REF!</definedName>
    <definedName name="ㄹㅇㄹㅇ" localSheetId="14" hidden="1">#REF!</definedName>
    <definedName name="ㄹㅇㄹㅇ" localSheetId="21" hidden="1">#REF!</definedName>
    <definedName name="ㄹㅇㄹㅇ" localSheetId="20" hidden="1">#REF!</definedName>
    <definedName name="ㄹㅇㅎㄹㅇ" localSheetId="23" hidden="1">#REF!</definedName>
    <definedName name="ㄹㅇㅎㄹㅇ" localSheetId="2" hidden="1">#REF!</definedName>
    <definedName name="ㄹㅇㅎㄹㅇ" localSheetId="17" hidden="1">#REF!</definedName>
    <definedName name="ㄹㅇㅎㄹㅇ" localSheetId="15" hidden="1">#REF!</definedName>
    <definedName name="ㄹㅇㅎㄹㅇ" localSheetId="6" hidden="1">#REF!</definedName>
    <definedName name="ㄹㅇㅎㄹㅇ" localSheetId="27" hidden="1">#REF!</definedName>
    <definedName name="ㄹㅇㅎㄹㅇ" localSheetId="26" hidden="1">#REF!</definedName>
    <definedName name="ㄹㅇㅎㄹㅇ" localSheetId="7" hidden="1">#REF!</definedName>
    <definedName name="ㄹㅇㅎㄹㅇ" localSheetId="19" hidden="1">#REF!</definedName>
    <definedName name="ㄹㅇㅎㄹㅇ" localSheetId="22" hidden="1">#REF!</definedName>
    <definedName name="ㄹㅇㅎㄹㅇ" localSheetId="0" hidden="1">#REF!</definedName>
    <definedName name="ㄹㅇㅎㄹㅇ" localSheetId="4" hidden="1">#REF!</definedName>
    <definedName name="ㄹㅇㅎㄹㅇ" localSheetId="3" hidden="1">#REF!</definedName>
    <definedName name="ㄹㅇㅎㄹㅇ" localSheetId="9" hidden="1">#REF!</definedName>
    <definedName name="ㄹㅇㅎㄹㅇ" localSheetId="14" hidden="1">#REF!</definedName>
    <definedName name="ㄹㅇㅎㄹㅇ" localSheetId="21" hidden="1">#REF!</definedName>
    <definedName name="ㄹㅇㅎㄹㅇ" localSheetId="20" hidden="1">#REF!</definedName>
    <definedName name="ㄹㅇㅎㅁ" localSheetId="7" hidden="1">'[32]N賃率-職'!$I$5:$I$30</definedName>
    <definedName name="ㄹㅇㅎㅁ" localSheetId="0" hidden="1">'[32]N賃率-職'!$I$5:$I$30</definedName>
    <definedName name="ㄹㅇㅎㅁ" localSheetId="4" hidden="1">'[32]N賃率-職'!$I$5:$I$30</definedName>
    <definedName name="ㄹㅇㅎㅁ" localSheetId="28">'[47]N賃率-職'!$I$5:$I$30</definedName>
    <definedName name="ㄹㅇㅎㅁ">'[48]N賃率-職'!$I$5:$I$30</definedName>
    <definedName name="ㄹㅇ홀옹ㅎㄹ" localSheetId="23" hidden="1">#REF!</definedName>
    <definedName name="ㄹㅇ홀옹ㅎㄹ" localSheetId="2" hidden="1">#REF!</definedName>
    <definedName name="ㄹㅇ홀옹ㅎㄹ" localSheetId="17" hidden="1">#REF!</definedName>
    <definedName name="ㄹㅇ홀옹ㅎㄹ" localSheetId="15" hidden="1">#REF!</definedName>
    <definedName name="ㄹㅇ홀옹ㅎㄹ" localSheetId="6" hidden="1">#REF!</definedName>
    <definedName name="ㄹㅇ홀옹ㅎㄹ" localSheetId="27" hidden="1">#REF!</definedName>
    <definedName name="ㄹㅇ홀옹ㅎㄹ" localSheetId="26" hidden="1">#REF!</definedName>
    <definedName name="ㄹㅇ홀옹ㅎㄹ" localSheetId="7" hidden="1">#REF!</definedName>
    <definedName name="ㄹㅇ홀옹ㅎㄹ" localSheetId="19" hidden="1">#REF!</definedName>
    <definedName name="ㄹㅇ홀옹ㅎㄹ" localSheetId="22" hidden="1">#REF!</definedName>
    <definedName name="ㄹㅇ홀옹ㅎㄹ" localSheetId="0" hidden="1">#REF!</definedName>
    <definedName name="ㄹㅇ홀옹ㅎㄹ" localSheetId="4" hidden="1">#REF!</definedName>
    <definedName name="ㄹㅇ홀옹ㅎㄹ" localSheetId="3" hidden="1">#REF!</definedName>
    <definedName name="ㄹㅇ홀옹ㅎㄹ" localSheetId="9" hidden="1">#REF!</definedName>
    <definedName name="ㄹㅇ홀옹ㅎㄹ" localSheetId="14" hidden="1">#REF!</definedName>
    <definedName name="ㄹㅇ홀옹ㅎㄹ" localSheetId="21" hidden="1">#REF!</definedName>
    <definedName name="ㄹㅇ홀옹ㅎㄹ" localSheetId="20" hidden="1">#REF!</definedName>
    <definedName name="ㄹ헝ㄹ" localSheetId="23" hidden="1">#REF!</definedName>
    <definedName name="ㄹ헝ㄹ" localSheetId="2" hidden="1">#REF!</definedName>
    <definedName name="ㄹ헝ㄹ" localSheetId="17" hidden="1">#REF!</definedName>
    <definedName name="ㄹ헝ㄹ" localSheetId="15" hidden="1">#REF!</definedName>
    <definedName name="ㄹ헝ㄹ" localSheetId="6" hidden="1">#REF!</definedName>
    <definedName name="ㄹ헝ㄹ" localSheetId="27" hidden="1">#REF!</definedName>
    <definedName name="ㄹ헝ㄹ" localSheetId="26" hidden="1">#REF!</definedName>
    <definedName name="ㄹ헝ㄹ" localSheetId="7" hidden="1">#REF!</definedName>
    <definedName name="ㄹ헝ㄹ" localSheetId="19" hidden="1">#REF!</definedName>
    <definedName name="ㄹ헝ㄹ" localSheetId="22" hidden="1">#REF!</definedName>
    <definedName name="ㄹ헝ㄹ" localSheetId="0" hidden="1">#REF!</definedName>
    <definedName name="ㄹ헝ㄹ" localSheetId="4" hidden="1">#REF!</definedName>
    <definedName name="ㄹ헝ㄹ" localSheetId="3" hidden="1">#REF!</definedName>
    <definedName name="ㄹ헝ㄹ" localSheetId="9" hidden="1">#REF!</definedName>
    <definedName name="ㄹ헝ㄹ" localSheetId="14" hidden="1">#REF!</definedName>
    <definedName name="ㄹ헝ㄹ" localSheetId="21" hidden="1">#REF!</definedName>
    <definedName name="ㄹ헝ㄹ" localSheetId="20" hidden="1">#REF!</definedName>
    <definedName name="ㄹ호" localSheetId="23" hidden="1">#REF!</definedName>
    <definedName name="ㄹ호" localSheetId="17" hidden="1">#REF!</definedName>
    <definedName name="ㄹ호" localSheetId="22" hidden="1">#REF!</definedName>
    <definedName name="ㄹ호" localSheetId="9" hidden="1">#REF!</definedName>
    <definedName name="ㄹ호" localSheetId="14" hidden="1">#REF!</definedName>
    <definedName name="ㄹ호" localSheetId="21" hidden="1">#REF!</definedName>
    <definedName name="ㄹ호" localSheetId="20" hidden="1">#REF!</definedName>
    <definedName name="라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드" localSheetId="5" hidden="1">{#N/A,#N/A,FALSE,"현장 NCR 분석";#N/A,#N/A,FALSE,"현장품질감사";#N/A,#N/A,FALSE,"현장품질감사"}</definedName>
    <definedName name="로얄계약" localSheetId="5" hidden="1">{#N/A,#N/A,FALSE,"현장 NCR 분석";#N/A,#N/A,FALSE,"현장품질감사";#N/A,#N/A,FALSE,"현장품질감사"}</definedName>
    <definedName name="롬ㄴ" localSheetId="23" hidden="1">#REF!</definedName>
    <definedName name="롬ㄴ" localSheetId="2" hidden="1">#REF!</definedName>
    <definedName name="롬ㄴ" localSheetId="17" hidden="1">#REF!</definedName>
    <definedName name="롬ㄴ" localSheetId="15" hidden="1">#REF!</definedName>
    <definedName name="롬ㄴ" localSheetId="6" hidden="1">#REF!</definedName>
    <definedName name="롬ㄴ" localSheetId="27" hidden="1">#REF!</definedName>
    <definedName name="롬ㄴ" localSheetId="26" hidden="1">#REF!</definedName>
    <definedName name="롬ㄴ" localSheetId="7" hidden="1">#REF!</definedName>
    <definedName name="롬ㄴ" localSheetId="19" hidden="1">#REF!</definedName>
    <definedName name="롬ㄴ" localSheetId="22" hidden="1">#REF!</definedName>
    <definedName name="롬ㄴ" localSheetId="0" hidden="1">#REF!</definedName>
    <definedName name="롬ㄴ" localSheetId="4" hidden="1">#REF!</definedName>
    <definedName name="롬ㄴ" localSheetId="3" hidden="1">#REF!</definedName>
    <definedName name="롬ㄴ" localSheetId="9" hidden="1">#REF!</definedName>
    <definedName name="롬ㄴ" localSheetId="14" hidden="1">#REF!</definedName>
    <definedName name="롬ㄴ" localSheetId="21" hidden="1">#REF!</definedName>
    <definedName name="롬ㄴ" localSheetId="20" hidden="1">#REF!</definedName>
    <definedName name="ㅁ" localSheetId="28">{"'용역비'!$A$4:$C$8"}</definedName>
    <definedName name="ㅁㄴㅁㄴ" localSheetId="5" hidden="1">{#N/A,#N/A,FALSE,"현장 NCR 분석";#N/A,#N/A,FALSE,"현장품질감사";#N/A,#N/A,FALSE,"현장품질감사"}</definedName>
    <definedName name="ㅁㄴㅇㄻㄴㅇㄹㄴㅁㅎㄴㅇㅎ" localSheetId="7" hidden="1">{"'용역비'!$A$4:$C$8"}</definedName>
    <definedName name="ㅁㄴㅇㄻㄴㅇㄹㄴㅁㅎㄴㅇㅎ">{"'용역비'!$A$4:$C$8"}</definedName>
    <definedName name="ㅁㄴㅇㅁㄴㅇㅁㄴㅇ">{"'용역비'!$A$4:$C$8"}</definedName>
    <definedName name="ㅁㄴㅇㅂㅈㅇ" localSheetId="23" hidden="1">'[3]6PILE  (돌출)'!#REF!</definedName>
    <definedName name="ㅁㄴㅇㅂㅈㅇ" localSheetId="2" hidden="1">'[3]6PILE  (돌출)'!#REF!</definedName>
    <definedName name="ㅁㄴㅇㅂㅈㅇ" localSheetId="17" hidden="1">'[3]6PILE  (돌출)'!#REF!</definedName>
    <definedName name="ㅁㄴㅇㅂㅈㅇ" localSheetId="22" hidden="1">'[3]6PILE  (돌출)'!#REF!</definedName>
    <definedName name="ㅁㄴㅇㅂㅈㅇ" localSheetId="3" hidden="1">'[3]6PILE  (돌출)'!#REF!</definedName>
    <definedName name="ㅁㄴㅇㅂㅈㅇ" localSheetId="9" hidden="1">'[3]6PILE  (돌출)'!#REF!</definedName>
    <definedName name="ㅁㄴㅇㅂㅈㅇ" localSheetId="14" hidden="1">'[3]6PILE  (돌출)'!#REF!</definedName>
    <definedName name="ㅁㄴㅇㅂㅈㅇ" localSheetId="21" hidden="1">'[3]6PILE  (돌출)'!#REF!</definedName>
    <definedName name="ㅁㄴㅇㅂㅈㅇ" localSheetId="20" hidden="1">'[3]6PILE  (돌출)'!#REF!</definedName>
    <definedName name="ㅁㄶㅁㄴ" localSheetId="23" hidden="1">#REF!</definedName>
    <definedName name="ㅁㄶㅁㄴ" localSheetId="2" hidden="1">#REF!</definedName>
    <definedName name="ㅁㄶㅁㄴ" localSheetId="17" hidden="1">#REF!</definedName>
    <definedName name="ㅁㄶㅁㄴ" localSheetId="15" hidden="1">#REF!</definedName>
    <definedName name="ㅁㄶㅁㄴ" localSheetId="6" hidden="1">#REF!</definedName>
    <definedName name="ㅁㄶㅁㄴ" localSheetId="27" hidden="1">#REF!</definedName>
    <definedName name="ㅁㄶㅁㄴ" localSheetId="26" hidden="1">#REF!</definedName>
    <definedName name="ㅁㄶㅁㄴ" localSheetId="7" hidden="1">#REF!</definedName>
    <definedName name="ㅁㄶㅁㄴ" localSheetId="19" hidden="1">#REF!</definedName>
    <definedName name="ㅁㄶㅁㄴ" localSheetId="22" hidden="1">#REF!</definedName>
    <definedName name="ㅁㄶㅁㄴ" localSheetId="0" hidden="1">#REF!</definedName>
    <definedName name="ㅁㄶㅁㄴ" localSheetId="4" hidden="1">#REF!</definedName>
    <definedName name="ㅁㄶㅁㄴ" localSheetId="3" hidden="1">#REF!</definedName>
    <definedName name="ㅁㄶㅁㄴ" localSheetId="9" hidden="1">#REF!</definedName>
    <definedName name="ㅁㄶㅁㄴ" localSheetId="14" hidden="1">#REF!</definedName>
    <definedName name="ㅁㄶㅁㄴ" localSheetId="21" hidden="1">#REF!</definedName>
    <definedName name="ㅁㄶㅁㄴ" localSheetId="20" hidden="1">#REF!</definedName>
    <definedName name="ㅁㅀㅁㄴ" localSheetId="23" hidden="1">#REF!</definedName>
    <definedName name="ㅁㅀㅁㄴ" localSheetId="2" hidden="1">#REF!</definedName>
    <definedName name="ㅁㅀㅁㄴ" localSheetId="17" hidden="1">#REF!</definedName>
    <definedName name="ㅁㅀㅁㄴ" localSheetId="15" hidden="1">#REF!</definedName>
    <definedName name="ㅁㅀㅁㄴ" localSheetId="6" hidden="1">#REF!</definedName>
    <definedName name="ㅁㅀㅁㄴ" localSheetId="27" hidden="1">#REF!</definedName>
    <definedName name="ㅁㅀㅁㄴ" localSheetId="26" hidden="1">#REF!</definedName>
    <definedName name="ㅁㅀㅁㄴ" localSheetId="7" hidden="1">#REF!</definedName>
    <definedName name="ㅁㅀㅁㄴ" localSheetId="19" hidden="1">#REF!</definedName>
    <definedName name="ㅁㅀㅁㄴ" localSheetId="22" hidden="1">#REF!</definedName>
    <definedName name="ㅁㅀㅁㄴ" localSheetId="0" hidden="1">#REF!</definedName>
    <definedName name="ㅁㅀㅁㄴ" localSheetId="4" hidden="1">#REF!</definedName>
    <definedName name="ㅁㅀㅁㄴ" localSheetId="3" hidden="1">#REF!</definedName>
    <definedName name="ㅁㅀㅁㄴ" localSheetId="9" hidden="1">#REF!</definedName>
    <definedName name="ㅁㅀㅁㄴ" localSheetId="14" hidden="1">#REF!</definedName>
    <definedName name="ㅁㅀㅁㄴ" localSheetId="21" hidden="1">#REF!</definedName>
    <definedName name="ㅁㅀㅁㄴ" localSheetId="20" hidden="1">#REF!</definedName>
    <definedName name="ㅁㅁ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ㅁㅁ">{"'용역비'!$A$4:$C$8"}</definedName>
    <definedName name="ㅁㅅ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망루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명일" localSheetId="7" hidden="1">{#N/A,#N/A,FALSE,"속도"}</definedName>
    <definedName name="모형공종내역">{"'용역비'!$A$4:$C$8"}</definedName>
    <definedName name="모형공종내역서">{"'용역비'!$A$4:$C$8"}</definedName>
    <definedName name="모형제작">{"'용역비'!$A$4:$C$8"}</definedName>
    <definedName name="모형제작설치">{"'용역비'!$A$4:$C$8"}</definedName>
    <definedName name="모형표지">{"'용역비'!$A$4:$C$8"}</definedName>
    <definedName name="목록1" localSheetId="23" hidden="1">#REF!</definedName>
    <definedName name="목록1" localSheetId="17" hidden="1">#REF!</definedName>
    <definedName name="목록1" localSheetId="22" hidden="1">#REF!</definedName>
    <definedName name="목록1" localSheetId="9" hidden="1">#REF!</definedName>
    <definedName name="목록1" localSheetId="14" hidden="1">#REF!</definedName>
    <definedName name="목록1" localSheetId="21" hidden="1">#REF!</definedName>
    <definedName name="목록1" localSheetId="20" hidden="1">#REF!</definedName>
    <definedName name="무인" localSheetId="28">{"'용역비'!$A$4:$C$8"}</definedName>
    <definedName name="무인">{"'용역비'!$A$4:$C$8"}</definedName>
    <definedName name="물가변동내역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민간위탁" localSheetId="28">{"'용역비'!$A$4:$C$8"}</definedName>
    <definedName name="민간위탁">{"'용역비'!$A$4:$C$8"}</definedName>
    <definedName name="민간위탁비용" localSheetId="28">{"'용역비'!$A$4:$C$8"}</definedName>
    <definedName name="민간위탁비용">{"'용역비'!$A$4:$C$8"}</definedName>
    <definedName name="ㅂ" localSheetId="6" hidden="1">{#N/A,#N/A,FALSE,"포장단가"}</definedName>
    <definedName name="ㅂ" localSheetId="19" hidden="1">{#N/A,#N/A,FALSE,"포장단가"}</definedName>
    <definedName name="ㅂ" localSheetId="9" hidden="1">{#N/A,#N/A,FALSE,"포장단가"}</definedName>
    <definedName name="ㅂ" localSheetId="14" hidden="1">{#N/A,#N/A,FALSE,"포장단가"}</definedName>
    <definedName name="ㅂㄱㄹㄷㅈㅅㄷ4ㅈ" localSheetId="23" hidden="1">#REF!</definedName>
    <definedName name="ㅂㄱㄹㄷㅈㅅㄷ4ㅈ" localSheetId="2" hidden="1">#REF!</definedName>
    <definedName name="ㅂㄱㄹㄷㅈㅅㄷ4ㅈ" localSheetId="17" hidden="1">#REF!</definedName>
    <definedName name="ㅂㄱㄹㄷㅈㅅㄷ4ㅈ" localSheetId="15" hidden="1">#REF!</definedName>
    <definedName name="ㅂㄱㄹㄷㅈㅅㄷ4ㅈ" localSheetId="6" hidden="1">#REF!</definedName>
    <definedName name="ㅂㄱㄹㄷㅈㅅㄷ4ㅈ" localSheetId="27" hidden="1">#REF!</definedName>
    <definedName name="ㅂㄱㄹㄷㅈㅅㄷ4ㅈ" localSheetId="26" hidden="1">#REF!</definedName>
    <definedName name="ㅂㄱㄹㄷㅈㅅㄷ4ㅈ" localSheetId="7" hidden="1">#REF!</definedName>
    <definedName name="ㅂㄱㄹㄷㅈㅅㄷ4ㅈ" localSheetId="19" hidden="1">#REF!</definedName>
    <definedName name="ㅂㄱㄹㄷㅈㅅㄷ4ㅈ" localSheetId="22" hidden="1">#REF!</definedName>
    <definedName name="ㅂㄱㄹㄷㅈㅅㄷ4ㅈ" localSheetId="0" hidden="1">#REF!</definedName>
    <definedName name="ㅂㄱㄹㄷㅈㅅㄷ4ㅈ" localSheetId="4" hidden="1">#REF!</definedName>
    <definedName name="ㅂㄱㄹㄷㅈㅅㄷ4ㅈ" localSheetId="3" hidden="1">#REF!</definedName>
    <definedName name="ㅂㄱㄹㄷㅈㅅㄷ4ㅈ" localSheetId="9" hidden="1">#REF!</definedName>
    <definedName name="ㅂㄱㄹㄷㅈㅅㄷ4ㅈ" localSheetId="14" hidden="1">#REF!</definedName>
    <definedName name="ㅂㄱㄹㄷㅈㅅㄷ4ㅈ" localSheetId="21" hidden="1">#REF!</definedName>
    <definedName name="ㅂㄱㄹㄷㅈㅅㄷ4ㅈ" localSheetId="20" hidden="1">#REF!</definedName>
    <definedName name="ㅂㄴㅊㅂㄴ" localSheetId="7" hidden="1">'[45]N賃率-職'!$I$5:$I$30</definedName>
    <definedName name="ㅂㄴㅊㅂㄴ" localSheetId="0" hidden="1">'[45]N賃率-職'!$I$5:$I$30</definedName>
    <definedName name="ㅂㄴㅊㅂㄴ" localSheetId="4" hidden="1">'[45]N賃率-職'!$I$5:$I$30</definedName>
    <definedName name="ㅂㄴㅊㅂㄴ" localSheetId="28">'[45]N賃率-職'!$I$5:$I$30</definedName>
    <definedName name="ㅂㄴㅊㅂㄴ">'[46]N賃率-職'!$I$5:$I$30</definedName>
    <definedName name="ㅂㅁㅋ" localSheetId="28">{"'용역비'!$A$4:$C$8"}</definedName>
    <definedName name="ㅂㅁㅋ">{"'용역비'!$A$4:$C$8"}</definedName>
    <definedName name="ㅂㅂㅂ" localSheetId="7" hidden="1">{"'용역비'!$A$4:$C$8"}</definedName>
    <definedName name="ㅂㅂㅂ" localSheetId="28">{"'용역비'!$A$4:$C$8"}</definedName>
    <definedName name="ㅂㅂㅂㅂ" localSheetId="5" hidden="1">{#N/A,#N/A,FALSE,"현장 NCR 분석";#N/A,#N/A,FALSE,"현장품질감사";#N/A,#N/A,FALSE,"현장품질감사"}</definedName>
    <definedName name="ㅂㅂㅂㅂㅂㅂ">{"'용역비'!$A$4:$C$8"}</definedName>
    <definedName name="ㅂㅈㄷㄱㅈㅂ" localSheetId="23" hidden="1">#REF!</definedName>
    <definedName name="ㅂㅈㄷㄱㅈㅂ" localSheetId="2" hidden="1">#REF!</definedName>
    <definedName name="ㅂㅈㄷㄱㅈㅂ" localSheetId="17" hidden="1">#REF!</definedName>
    <definedName name="ㅂㅈㄷㄱㅈㅂ" localSheetId="15" hidden="1">#REF!</definedName>
    <definedName name="ㅂㅈㄷㄱㅈㅂ" localSheetId="6" hidden="1">#REF!</definedName>
    <definedName name="ㅂㅈㄷㄱㅈㅂ" localSheetId="27" hidden="1">#REF!</definedName>
    <definedName name="ㅂㅈㄷㄱㅈㅂ" localSheetId="26" hidden="1">#REF!</definedName>
    <definedName name="ㅂㅈㄷㄱㅈㅂ" localSheetId="7" hidden="1">#REF!</definedName>
    <definedName name="ㅂㅈㄷㄱㅈㅂ" localSheetId="19" hidden="1">#REF!</definedName>
    <definedName name="ㅂㅈㄷㄱㅈㅂ" localSheetId="22" hidden="1">#REF!</definedName>
    <definedName name="ㅂㅈㄷㄱㅈㅂ" localSheetId="0" hidden="1">#REF!</definedName>
    <definedName name="ㅂㅈㄷㄱㅈㅂ" localSheetId="4" hidden="1">#REF!</definedName>
    <definedName name="ㅂㅈㄷㄱㅈㅂ" localSheetId="3" hidden="1">#REF!</definedName>
    <definedName name="ㅂㅈㄷㄱㅈㅂ" localSheetId="9" hidden="1">#REF!</definedName>
    <definedName name="ㅂㅈㄷㄱㅈㅂ" localSheetId="14" hidden="1">#REF!</definedName>
    <definedName name="ㅂㅈㄷㄱㅈㅂ" localSheetId="21" hidden="1">#REF!</definedName>
    <definedName name="ㅂㅈㄷㄱㅈㅂ" localSheetId="20" hidden="1">#REF!</definedName>
    <definedName name="ㅂㅋ" localSheetId="28">{"'용역비'!$A$4:$C$8"}</definedName>
    <definedName name="ㅂㅋ">{"'용역비'!$A$4:$C$8"}</definedName>
    <definedName name="바부">{"'용역비'!$A$4:$C$8"}</definedName>
    <definedName name="배관공수율" localSheetId="7" hidden="1">'[11]N賃率-職'!$I$5:$I$30</definedName>
    <definedName name="배관공수율" localSheetId="0" hidden="1">'[11]N賃率-職'!$I$5:$I$30</definedName>
    <definedName name="배관공수율" localSheetId="4" hidden="1">'[11]N賃率-職'!$I$5:$I$30</definedName>
    <definedName name="배관공수율" localSheetId="28">'[49]N賃率-職'!$I$5:$I$30</definedName>
    <definedName name="배관공수율">'[13]N賃率-職'!$I$5:$I$30</definedName>
    <definedName name="보링" localSheetId="7" hidden="1">{#N/A,#N/A,FALSE,"포장2"}</definedName>
    <definedName name="보오링그라우딩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복사" localSheetId="5" hidden="1">{#N/A,#N/A,FALSE,"전열산출서"}</definedName>
    <definedName name="부대원가" localSheetId="7" hidden="1">{#N/A,#N/A,FALSE,"배수2"}</definedName>
    <definedName name="부대원본" localSheetId="7" hidden="1">{#N/A,#N/A,FALSE,"토공2"}</definedName>
    <definedName name="부산주경기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localSheetId="5" hidden="1">{#N/A,#N/A,FALSE,"현장 NCR 분석";#N/A,#N/A,FALSE,"현장품질감사";#N/A,#N/A,FALSE,"현장품질감사"}</definedName>
    <definedName name="분야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교" localSheetId="28">{"'용역비'!$A$4:$C$8"}</definedName>
    <definedName name="비교">{"'용역비'!$A$4:$C$8"}</definedName>
    <definedName name="ㅅㄱㅈ" localSheetId="23" hidden="1">#REF!</definedName>
    <definedName name="ㅅㄱㅈ" localSheetId="2" hidden="1">#REF!</definedName>
    <definedName name="ㅅㄱㅈ" localSheetId="17" hidden="1">#REF!</definedName>
    <definedName name="ㅅㄱㅈ" localSheetId="15" hidden="1">#REF!</definedName>
    <definedName name="ㅅㄱㅈ" localSheetId="6" hidden="1">#REF!</definedName>
    <definedName name="ㅅㄱㅈ" localSheetId="27" hidden="1">#REF!</definedName>
    <definedName name="ㅅㄱㅈ" localSheetId="26" hidden="1">#REF!</definedName>
    <definedName name="ㅅㄱㅈ" localSheetId="7" hidden="1">#REF!</definedName>
    <definedName name="ㅅㄱㅈ" localSheetId="19" hidden="1">#REF!</definedName>
    <definedName name="ㅅㄱㅈ" localSheetId="22" hidden="1">#REF!</definedName>
    <definedName name="ㅅㄱㅈ" localSheetId="0" hidden="1">#REF!</definedName>
    <definedName name="ㅅㄱㅈ" localSheetId="4" hidden="1">#REF!</definedName>
    <definedName name="ㅅㄱㅈ" localSheetId="3" hidden="1">#REF!</definedName>
    <definedName name="ㅅㄱㅈ" localSheetId="9" hidden="1">#REF!</definedName>
    <definedName name="ㅅㄱㅈ" localSheetId="14" hidden="1">#REF!</definedName>
    <definedName name="ㅅㄱㅈ" localSheetId="21" hidden="1">#REF!</definedName>
    <definedName name="ㅅㄱㅈ" localSheetId="20" hidden="1">#REF!</definedName>
    <definedName name="ㅅㅅ" localSheetId="23" hidden="1">#REF!</definedName>
    <definedName name="ㅅㅅ" localSheetId="2" hidden="1">#REF!</definedName>
    <definedName name="ㅅㅅ" localSheetId="17" hidden="1">#REF!</definedName>
    <definedName name="ㅅㅅ" localSheetId="15" hidden="1">#REF!</definedName>
    <definedName name="ㅅㅅ" localSheetId="6" hidden="1">#REF!</definedName>
    <definedName name="ㅅㅅ" localSheetId="27" hidden="1">#REF!</definedName>
    <definedName name="ㅅㅅ" localSheetId="26" hidden="1">#REF!</definedName>
    <definedName name="ㅅㅅ" localSheetId="7" hidden="1">#REF!</definedName>
    <definedName name="ㅅㅅ" localSheetId="19" hidden="1">#REF!</definedName>
    <definedName name="ㅅㅅ" localSheetId="22" hidden="1">#REF!</definedName>
    <definedName name="ㅅㅅ" localSheetId="0" hidden="1">#REF!</definedName>
    <definedName name="ㅅㅅ" localSheetId="4" hidden="1">#REF!</definedName>
    <definedName name="ㅅㅅ" localSheetId="3" hidden="1">#REF!</definedName>
    <definedName name="ㅅㅅ" localSheetId="9" hidden="1">#REF!</definedName>
    <definedName name="ㅅㅅ" localSheetId="14" hidden="1">#REF!</definedName>
    <definedName name="ㅅㅅ" localSheetId="21" hidden="1">#REF!</definedName>
    <definedName name="ㅅㅅ" localSheetId="20" hidden="1">#REF!</definedName>
    <definedName name="ㅅㅎ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" localSheetId="23" hidden="1">#REF!</definedName>
    <definedName name="사" localSheetId="17" hidden="1">#REF!</definedName>
    <definedName name="사" localSheetId="22" hidden="1">#REF!</definedName>
    <definedName name="사" localSheetId="9" hidden="1">#REF!</definedName>
    <definedName name="사" localSheetId="14" hidden="1">#REF!</definedName>
    <definedName name="사" localSheetId="21" hidden="1">#REF!</definedName>
    <definedName name="사" localSheetId="20" hidden="1">#REF!</definedName>
    <definedName name="사급" localSheetId="7" hidden="1">{#N/A,#N/A,FALSE,"배수2"}</definedName>
    <definedName name="사사사" localSheetId="23" hidden="1">#REF!</definedName>
    <definedName name="사사사" localSheetId="17" hidden="1">#REF!</definedName>
    <definedName name="사사사" localSheetId="22" hidden="1">#REF!</definedName>
    <definedName name="사사사" localSheetId="9" hidden="1">#REF!</definedName>
    <definedName name="사사사" localSheetId="14" hidden="1">#REF!</definedName>
    <definedName name="사사사" localSheetId="21" hidden="1">#REF!</definedName>
    <definedName name="사사사" localSheetId="20" hidden="1">#REF!</definedName>
    <definedName name="사인원가" localSheetId="23" hidden="1">'[7]#REF'!#REF!</definedName>
    <definedName name="사인원가" localSheetId="2" hidden="1">'[7]#REF'!#REF!</definedName>
    <definedName name="사인원가" localSheetId="17" hidden="1">'[7]#REF'!#REF!</definedName>
    <definedName name="사인원가" localSheetId="15" hidden="1">'[7]#REF'!#REF!</definedName>
    <definedName name="사인원가" localSheetId="6" hidden="1">'[7]#REF'!#REF!</definedName>
    <definedName name="사인원가" localSheetId="27" hidden="1">'[7]#REF'!#REF!</definedName>
    <definedName name="사인원가" localSheetId="26" hidden="1">'[7]#REF'!#REF!</definedName>
    <definedName name="사인원가" localSheetId="7" hidden="1">'[7]#REF'!#REF!</definedName>
    <definedName name="사인원가" localSheetId="19" hidden="1">'[7]#REF'!#REF!</definedName>
    <definedName name="사인원가" localSheetId="22" hidden="1">'[7]#REF'!#REF!</definedName>
    <definedName name="사인원가" localSheetId="0" hidden="1">'[7]#REF'!#REF!</definedName>
    <definedName name="사인원가" localSheetId="4" hidden="1">'[7]#REF'!#REF!</definedName>
    <definedName name="사인원가" localSheetId="3" hidden="1">'[7]#REF'!#REF!</definedName>
    <definedName name="사인원가" localSheetId="9" hidden="1">'[7]#REF'!#REF!</definedName>
    <definedName name="사인원가" localSheetId="14" hidden="1">'[7]#REF'!#REF!</definedName>
    <definedName name="사인원가" localSheetId="21" hidden="1">'[7]#REF'!#REF!</definedName>
    <definedName name="사인원가" localSheetId="20" hidden="1">'[7]#REF'!#REF!</definedName>
    <definedName name="삼" localSheetId="23" hidden="1">'[7]#REF'!#REF!</definedName>
    <definedName name="삼" localSheetId="2" hidden="1">'[7]#REF'!#REF!</definedName>
    <definedName name="삼" localSheetId="17" hidden="1">'[7]#REF'!#REF!</definedName>
    <definedName name="삼" localSheetId="15" hidden="1">'[7]#REF'!#REF!</definedName>
    <definedName name="삼" localSheetId="6" hidden="1">'[7]#REF'!#REF!</definedName>
    <definedName name="삼" localSheetId="27" hidden="1">'[7]#REF'!#REF!</definedName>
    <definedName name="삼" localSheetId="26" hidden="1">'[7]#REF'!#REF!</definedName>
    <definedName name="삼" localSheetId="19" hidden="1">'[7]#REF'!#REF!</definedName>
    <definedName name="삼" localSheetId="22" hidden="1">'[7]#REF'!#REF!</definedName>
    <definedName name="삼" localSheetId="3" hidden="1">'[7]#REF'!#REF!</definedName>
    <definedName name="삼" localSheetId="9" hidden="1">'[7]#REF'!#REF!</definedName>
    <definedName name="삼" localSheetId="14" hidden="1">'[7]#REF'!#REF!</definedName>
    <definedName name="삼" localSheetId="21" hidden="1">'[7]#REF'!#REF!</definedName>
    <definedName name="삼" localSheetId="20" hidden="1">'[7]#REF'!#REF!</definedName>
    <definedName name="삼호" localSheetId="7" hidden="1">{#N/A,#N/A,FALSE,"배수2"}</definedName>
    <definedName name="상리설계설명서" localSheetId="7" hidden="1">{"'도면'!$G$62:$H$63","'도면'!$G$62:$H$63"}</definedName>
    <definedName name="설명서" localSheetId="7" hidden="1">{#N/A,#N/A,FALSE,"포장1";#N/A,#N/A,FALSE,"포장1"}</definedName>
    <definedName name="성남" localSheetId="7" hidden="1">{"'도면'!$G$62:$H$63","'도면'!$G$62:$H$63"}</definedName>
    <definedName name="성남2" localSheetId="7" hidden="1">{"'도면'!$G$62:$H$63","'도면'!$G$62:$H$63"}</definedName>
    <definedName name="성남3" localSheetId="7" hidden="1">{"'도면'!$G$62:$H$63","'도면'!$G$62:$H$63"}</definedName>
    <definedName name="세차안전" localSheetId="5" hidden="1">{#N/A,#N/A,FALSE,"현장 NCR 분석";#N/A,#N/A,FALSE,"현장품질감사";#N/A,#N/A,FALSE,"현장품질감사"}</definedName>
    <definedName name="소운반" localSheetId="15" hidden="1">{#N/A,#N/A,FALSE,"포장단가"}</definedName>
    <definedName name="소운반" localSheetId="6" hidden="1">{#N/A,#N/A,FALSE,"포장단가"}</definedName>
    <definedName name="소운반" localSheetId="27" hidden="1">{#N/A,#N/A,FALSE,"포장단가"}</definedName>
    <definedName name="소운반" localSheetId="26" hidden="1">{#N/A,#N/A,FALSE,"포장단가"}</definedName>
    <definedName name="소운반" localSheetId="7" hidden="1">{#N/A,#N/A,FALSE,"포장단가"}</definedName>
    <definedName name="소운반" localSheetId="19" hidden="1">{#N/A,#N/A,FALSE,"포장단가"}</definedName>
    <definedName name="소운반" localSheetId="0" hidden="1">{#N/A,#N/A,FALSE,"포장단가"}</definedName>
    <definedName name="소운반" localSheetId="4" hidden="1">{#N/A,#N/A,FALSE,"포장단가"}</definedName>
    <definedName name="소운반" localSheetId="5" hidden="1">{#N/A,#N/A,FALSE,"포장단가"}</definedName>
    <definedName name="소운반" localSheetId="9" hidden="1">{#N/A,#N/A,FALSE,"포장단가"}</definedName>
    <definedName name="소운반" localSheetId="14" hidden="1">{#N/A,#N/A,FALSE,"포장단가"}</definedName>
    <definedName name="속표지">{"'용역비'!$A$4:$C$8"}</definedName>
    <definedName name="수량산출내역" localSheetId="15" hidden="1">{#N/A,#N/A,FALSE,"포장단가"}</definedName>
    <definedName name="수량산출내역" localSheetId="6" hidden="1">{#N/A,#N/A,FALSE,"포장단가"}</definedName>
    <definedName name="수량산출내역" localSheetId="27" hidden="1">{#N/A,#N/A,FALSE,"포장단가"}</definedName>
    <definedName name="수량산출내역" localSheetId="26" hidden="1">{#N/A,#N/A,FALSE,"포장단가"}</definedName>
    <definedName name="수량산출내역" localSheetId="7" hidden="1">{#N/A,#N/A,FALSE,"포장단가"}</definedName>
    <definedName name="수량산출내역" localSheetId="19" hidden="1">{#N/A,#N/A,FALSE,"포장단가"}</definedName>
    <definedName name="수량산출내역" localSheetId="0" hidden="1">{#N/A,#N/A,FALSE,"포장단가"}</definedName>
    <definedName name="수량산출내역" localSheetId="4" hidden="1">{#N/A,#N/A,FALSE,"포장단가"}</definedName>
    <definedName name="수량산출내역" localSheetId="5" hidden="1">{#N/A,#N/A,FALSE,"포장단가"}</definedName>
    <definedName name="수량산출내역" localSheetId="9" hidden="1">{#N/A,#N/A,FALSE,"포장단가"}</definedName>
    <definedName name="수량산출내역" localSheetId="14" hidden="1">{#N/A,#N/A,FALSE,"포장단가"}</definedName>
    <definedName name="수량집계" localSheetId="15" hidden="1">{#N/A,#N/A,FALSE,"포장단가"}</definedName>
    <definedName name="수량집계" localSheetId="6" hidden="1">{#N/A,#N/A,FALSE,"포장단가"}</definedName>
    <definedName name="수량집계" localSheetId="27" hidden="1">{#N/A,#N/A,FALSE,"포장단가"}</definedName>
    <definedName name="수량집계" localSheetId="26" hidden="1">{#N/A,#N/A,FALSE,"포장단가"}</definedName>
    <definedName name="수량집계" localSheetId="7" hidden="1">{#N/A,#N/A,FALSE,"포장단가"}</definedName>
    <definedName name="수량집계" localSheetId="19" hidden="1">{#N/A,#N/A,FALSE,"포장단가"}</definedName>
    <definedName name="수량집계" localSheetId="0" hidden="1">{#N/A,#N/A,FALSE,"포장단가"}</definedName>
    <definedName name="수량집계" localSheetId="4" hidden="1">{#N/A,#N/A,FALSE,"포장단가"}</definedName>
    <definedName name="수량집계" localSheetId="5" hidden="1">{#N/A,#N/A,FALSE,"포장단가"}</definedName>
    <definedName name="수량집계" localSheetId="9" hidden="1">{#N/A,#N/A,FALSE,"포장단가"}</definedName>
    <definedName name="수량집계" localSheetId="14" hidden="1">{#N/A,#N/A,FALSE,"포장단가"}</definedName>
    <definedName name="순공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숫숫" localSheetId="7" hidden="1">{"'도면'!$G$62:$H$63","'도면'!$G$62:$H$63"}</definedName>
    <definedName name="시멘트운반" localSheetId="15" hidden="1">{#N/A,#N/A,FALSE,"포장단가"}</definedName>
    <definedName name="시멘트운반" localSheetId="6" hidden="1">{#N/A,#N/A,FALSE,"포장단가"}</definedName>
    <definedName name="시멘트운반" localSheetId="27" hidden="1">{#N/A,#N/A,FALSE,"포장단가"}</definedName>
    <definedName name="시멘트운반" localSheetId="26" hidden="1">{#N/A,#N/A,FALSE,"포장단가"}</definedName>
    <definedName name="시멘트운반" localSheetId="7" hidden="1">{#N/A,#N/A,FALSE,"포장단가"}</definedName>
    <definedName name="시멘트운반" localSheetId="19" hidden="1">{#N/A,#N/A,FALSE,"포장단가"}</definedName>
    <definedName name="시멘트운반" localSheetId="0" hidden="1">{#N/A,#N/A,FALSE,"포장단가"}</definedName>
    <definedName name="시멘트운반" localSheetId="4" hidden="1">{#N/A,#N/A,FALSE,"포장단가"}</definedName>
    <definedName name="시멘트운반" localSheetId="5" hidden="1">{#N/A,#N/A,FALSE,"포장단가"}</definedName>
    <definedName name="시멘트운반" localSheetId="9" hidden="1">{#N/A,#N/A,FALSE,"포장단가"}</definedName>
    <definedName name="시멘트운반" localSheetId="14" hidden="1">{#N/A,#N/A,FALSE,"포장단가"}</definedName>
    <definedName name="신규포장" localSheetId="15" hidden="1">{#N/A,#N/A,FALSE,"포장단가"}</definedName>
    <definedName name="신규포장" localSheetId="6" hidden="1">{#N/A,#N/A,FALSE,"포장단가"}</definedName>
    <definedName name="신규포장" localSheetId="27" hidden="1">{#N/A,#N/A,FALSE,"포장단가"}</definedName>
    <definedName name="신규포장" localSheetId="26" hidden="1">{#N/A,#N/A,FALSE,"포장단가"}</definedName>
    <definedName name="신규포장" localSheetId="7" hidden="1">{#N/A,#N/A,FALSE,"포장단가"}</definedName>
    <definedName name="신규포장" localSheetId="19" hidden="1">{#N/A,#N/A,FALSE,"포장단가"}</definedName>
    <definedName name="신규포장" localSheetId="0" hidden="1">{#N/A,#N/A,FALSE,"포장단가"}</definedName>
    <definedName name="신규포장" localSheetId="4" hidden="1">{#N/A,#N/A,FALSE,"포장단가"}</definedName>
    <definedName name="신규포장" localSheetId="5" hidden="1">{#N/A,#N/A,FALSE,"포장단가"}</definedName>
    <definedName name="신규포장" localSheetId="9" hidden="1">{#N/A,#N/A,FALSE,"포장단가"}</definedName>
    <definedName name="신규포장" localSheetId="14" hidden="1">{#N/A,#N/A,FALSE,"포장단가"}</definedName>
    <definedName name="실금액" localSheetId="28">{"'용역비'!$A$4:$C$8"}</definedName>
    <definedName name="실금액">{"'용역비'!$A$4:$C$8"}</definedName>
    <definedName name="ㅆ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ㄱ셔ㅓㅀ" localSheetId="23" hidden="1">#REF!</definedName>
    <definedName name="ㅇㄱ셔ㅓㅀ" localSheetId="2" hidden="1">#REF!</definedName>
    <definedName name="ㅇㄱ셔ㅓㅀ" localSheetId="17" hidden="1">#REF!</definedName>
    <definedName name="ㅇㄱ셔ㅓㅀ" localSheetId="15" hidden="1">#REF!</definedName>
    <definedName name="ㅇㄱ셔ㅓㅀ" localSheetId="6" hidden="1">#REF!</definedName>
    <definedName name="ㅇㄱ셔ㅓㅀ" localSheetId="27" hidden="1">#REF!</definedName>
    <definedName name="ㅇㄱ셔ㅓㅀ" localSheetId="26" hidden="1">#REF!</definedName>
    <definedName name="ㅇㄱ셔ㅓㅀ" localSheetId="7" hidden="1">#REF!</definedName>
    <definedName name="ㅇㄱ셔ㅓㅀ" localSheetId="19" hidden="1">#REF!</definedName>
    <definedName name="ㅇㄱ셔ㅓㅀ" localSheetId="22" hidden="1">#REF!</definedName>
    <definedName name="ㅇㄱ셔ㅓㅀ" localSheetId="0" hidden="1">#REF!</definedName>
    <definedName name="ㅇㄱ셔ㅓㅀ" localSheetId="4" hidden="1">#REF!</definedName>
    <definedName name="ㅇㄱ셔ㅓㅀ" localSheetId="3" hidden="1">#REF!</definedName>
    <definedName name="ㅇㄱ셔ㅓㅀ" localSheetId="9" hidden="1">#REF!</definedName>
    <definedName name="ㅇㄱ셔ㅓㅀ" localSheetId="14" hidden="1">#REF!</definedName>
    <definedName name="ㅇㄱ셔ㅓㅀ" localSheetId="21" hidden="1">#REF!</definedName>
    <definedName name="ㅇㄱ셔ㅓㅀ" localSheetId="20" hidden="1">#REF!</definedName>
    <definedName name="ㅇㄴㄴㅇㅇㄴㄴㅇ">{"'용역비'!$A$4:$C$8"}</definedName>
    <definedName name="ㅇㄴㄹㄴㅇㄹㄹㄴㅇ">{"'용역비'!$A$4:$C$8"}</definedName>
    <definedName name="ㅇㄴㅁ">[50]실행철강하도!$A$1:$A$4</definedName>
    <definedName name="ㅇㄹㄶㄴㅁ" localSheetId="7" hidden="1">'[51]N賃率-職'!$I$5:$I$30</definedName>
    <definedName name="ㅇㄹㄶㄴㅁ" localSheetId="0" hidden="1">'[51]N賃率-職'!$I$5:$I$30</definedName>
    <definedName name="ㅇㄹㄶㄴㅁ" localSheetId="4" hidden="1">'[51]N賃率-職'!$I$5:$I$30</definedName>
    <definedName name="ㅇㄹㄶㄴㅁ" localSheetId="28">'[51]N賃率-職'!$I$5:$I$30</definedName>
    <definedName name="ㅇㄹㄶㄴㅁ">'[52]N賃率-職'!$I$5:$I$30</definedName>
    <definedName name="ㅇㄹㄹ" localSheetId="6" hidden="1">'[51]N賃率-職'!$I$5:$I$30</definedName>
    <definedName name="ㅇㄹㄹ" localSheetId="9" hidden="1">'[51]N賃率-職'!$I$5:$I$30</definedName>
    <definedName name="ㅇㄹㄹ" localSheetId="14" hidden="1">'[51]N賃率-職'!$I$5:$I$30</definedName>
    <definedName name="ㅇㄹㅇㄹ" localSheetId="5" hidden="1">{#N/A,#N/A,FALSE,"현장 NCR 분석";#N/A,#N/A,FALSE,"현장품질감사";#N/A,#N/A,FALSE,"현장품질감사"}</definedName>
    <definedName name="ㅇ라ㅓㅏㅗ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샤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ㅂ" localSheetId="5" hidden="1">{#N/A,#N/A,FALSE,"현장 NCR 분석";#N/A,#N/A,FALSE,"현장품질감사";#N/A,#N/A,FALSE,"현장품질감사"}</definedName>
    <definedName name="ㅇㅇ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7" hidden="1">#REF!</definedName>
    <definedName name="ㅇㅇㅇ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0" hidden="1">#REF!</definedName>
    <definedName name="ㅇㅇㅇ" localSheetId="4" hidden="1">#REF!</definedName>
    <definedName name="ㅇㅇㅇ" localSheetId="5" hidden="1">{#N/A,#N/A,FALSE,"포장단가"}</definedName>
    <definedName name="ㅇㅇ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ㅇ" localSheetId="23" hidden="1">#REF!</definedName>
    <definedName name="ㅇㅇㅇㅇ" localSheetId="2" hidden="1">#REF!</definedName>
    <definedName name="ㅇㅇㅇㅇ" localSheetId="17" hidden="1">#REF!</definedName>
    <definedName name="ㅇㅇㅇㅇ" localSheetId="15" hidden="1">#REF!</definedName>
    <definedName name="ㅇㅇㅇㅇ" localSheetId="6" hidden="1">#REF!</definedName>
    <definedName name="ㅇㅇㅇㅇ" localSheetId="27" hidden="1">#REF!</definedName>
    <definedName name="ㅇㅇㅇㅇ" localSheetId="26" hidden="1">#REF!</definedName>
    <definedName name="ㅇㅇㅇㅇ" localSheetId="7" hidden="1">#REF!</definedName>
    <definedName name="ㅇㅇㅇㅇ" localSheetId="19" hidden="1">#REF!</definedName>
    <definedName name="ㅇㅇㅇㅇ" localSheetId="22" hidden="1">#REF!</definedName>
    <definedName name="ㅇㅇㅇㅇ" localSheetId="0" hidden="1">#REF!</definedName>
    <definedName name="ㅇㅇㅇㅇ" localSheetId="4" hidden="1">#REF!</definedName>
    <definedName name="ㅇㅇㅇㅇ" localSheetId="3" hidden="1">#REF!</definedName>
    <definedName name="ㅇㅇㅇㅇ" localSheetId="9" hidden="1">#REF!</definedName>
    <definedName name="ㅇㅇㅇㅇ" localSheetId="14" hidden="1">#REF!</definedName>
    <definedName name="ㅇㅇㅇㅇ" localSheetId="21" hidden="1">#REF!</definedName>
    <definedName name="ㅇㅇㅇㅇ" localSheetId="20" hidden="1">#REF!</definedName>
    <definedName name="ㅇㅎㅁㄴ" localSheetId="23" hidden="1">#REF!</definedName>
    <definedName name="ㅇㅎㅁㄴ" localSheetId="2" hidden="1">#REF!</definedName>
    <definedName name="ㅇㅎㅁㄴ" localSheetId="17" hidden="1">#REF!</definedName>
    <definedName name="ㅇㅎㅁㄴ" localSheetId="15" hidden="1">#REF!</definedName>
    <definedName name="ㅇㅎㅁㄴ" localSheetId="6" hidden="1">#REF!</definedName>
    <definedName name="ㅇㅎㅁㄴ" localSheetId="27" hidden="1">#REF!</definedName>
    <definedName name="ㅇㅎㅁㄴ" localSheetId="26" hidden="1">#REF!</definedName>
    <definedName name="ㅇㅎㅁㄴ" localSheetId="7" hidden="1">#REF!</definedName>
    <definedName name="ㅇㅎㅁㄴ" localSheetId="19" hidden="1">#REF!</definedName>
    <definedName name="ㅇㅎㅁㄴ" localSheetId="22" hidden="1">#REF!</definedName>
    <definedName name="ㅇㅎㅁㄴ" localSheetId="0" hidden="1">#REF!</definedName>
    <definedName name="ㅇㅎㅁㄴ" localSheetId="4" hidden="1">#REF!</definedName>
    <definedName name="ㅇㅎㅁㄴ" localSheetId="3" hidden="1">#REF!</definedName>
    <definedName name="ㅇㅎㅁㄴ" localSheetId="9" hidden="1">#REF!</definedName>
    <definedName name="ㅇㅎㅁㄴ" localSheetId="14" hidden="1">#REF!</definedName>
    <definedName name="ㅇㅎㅁㄴ" localSheetId="21" hidden="1">#REF!</definedName>
    <definedName name="ㅇㅎㅁㄴ" localSheetId="20" hidden="1">#REF!</definedName>
    <definedName name="ㅇㅎㅇㅎ">{"'용역비'!$A$4:$C$8"}</definedName>
    <definedName name="ㅇ호" localSheetId="28">{"'용역비'!$A$4:$C$8"}</definedName>
    <definedName name="ㅇ호">{"'용역비'!$A$4:$C$8"}</definedName>
    <definedName name="ㅇ호ㅓ" localSheetId="28">{"'용역비'!$A$4:$C$8"}</definedName>
    <definedName name="ㅇ호ㅓ">{"'용역비'!$A$4:$C$8"}</definedName>
    <definedName name="ㅇ호ㅓㅇㅎ" localSheetId="28">{"'용역비'!$A$4:$C$8"}</definedName>
    <definedName name="ㅇ호ㅓㅇㅎ">{"'용역비'!$A$4:$C$8"}</definedName>
    <definedName name="ㅇ호ㅓㅇ호ㅓ" localSheetId="28">{"'용역비'!$A$4:$C$8"}</definedName>
    <definedName name="ㅇ호ㅓㅇ호ㅓ">{"'용역비'!$A$4:$C$8"}</definedName>
    <definedName name="ㅇ호ㅓㅎ" localSheetId="28">{"'용역비'!$A$4:$C$8"}</definedName>
    <definedName name="ㅇ호ㅓㅎ">{"'용역비'!$A$4:$C$8"}</definedName>
    <definedName name="ㅇ호ㅓ호ㅓ" localSheetId="28">{"'용역비'!$A$4:$C$8"}</definedName>
    <definedName name="ㅇ호ㅓ호ㅓ">{"'용역비'!$A$4:$C$8"}</definedName>
    <definedName name="아냐" localSheetId="5" hidden="1">{#N/A,#N/A,FALSE,"전열산출서"}</definedName>
    <definedName name="아무" localSheetId="7" hidden="1">{#N/A,#N/A,FALSE,"배수2"}</definedName>
    <definedName name="아무거나" localSheetId="7" hidden="1">{#N/A,#N/A,FALSE,"배수2"}</definedName>
    <definedName name="아ㅏㅓ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localSheetId="7" hidden="1">{#N/A,#N/A,FALSE,"포장1";#N/A,#N/A,FALSE,"포장1"}</definedName>
    <definedName name="어" localSheetId="28">{"'용역비'!$A$4:$C$8"}</definedName>
    <definedName name="어">{"'용역비'!$A$4:$C$8"}</definedName>
    <definedName name="어ㅓ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7" hidden="1">{#N/A,#N/A,FALSE,"2~8번"}</definedName>
    <definedName name="업" localSheetId="7" hidden="1">{#N/A,#N/A,FALSE,"포장2"}</definedName>
    <definedName name="업종" localSheetId="7" hidden="1">{#N/A,#N/A,FALSE,"포장2"}</definedName>
    <definedName name="업체" localSheetId="7" hidden="1">{#N/A,#N/A,FALSE,"구조2"}</definedName>
    <definedName name="업체순위" localSheetId="7" hidden="1">{#N/A,#N/A,FALSE,"배수2"}</definedName>
    <definedName name="여비">{"'공사부문'!$A$6:$A$32"}</definedName>
    <definedName name="연습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상hw">{"'용역비'!$A$4:$C$8"}</definedName>
    <definedName name="영시스템" localSheetId="23" hidden="1">[53]수량산출!#REF!</definedName>
    <definedName name="영시스템" localSheetId="2" hidden="1">[53]수량산출!#REF!</definedName>
    <definedName name="영시스템" localSheetId="17" hidden="1">[53]수량산출!#REF!</definedName>
    <definedName name="영시스템" localSheetId="15" hidden="1">[53]수량산출!#REF!</definedName>
    <definedName name="영시스템" localSheetId="6" hidden="1">[53]수량산출!#REF!</definedName>
    <definedName name="영시스템" localSheetId="27" hidden="1">[53]수량산출!#REF!</definedName>
    <definedName name="영시스템" localSheetId="26" hidden="1">[53]수량산출!#REF!</definedName>
    <definedName name="영시스템" localSheetId="7" hidden="1">[54]수량산출!#REF!</definedName>
    <definedName name="영시스템" localSheetId="19" hidden="1">[53]수량산출!#REF!</definedName>
    <definedName name="영시스템" localSheetId="22" hidden="1">[53]수량산출!#REF!</definedName>
    <definedName name="영시스템" localSheetId="0" hidden="1">[54]수량산출!#REF!</definedName>
    <definedName name="영시스템" localSheetId="4" hidden="1">[54]수량산출!#REF!</definedName>
    <definedName name="영시스템" localSheetId="3" hidden="1">[53]수량산출!#REF!</definedName>
    <definedName name="영시스템" localSheetId="9" hidden="1">[53]수량산출!#REF!</definedName>
    <definedName name="영시스템" localSheetId="14" hidden="1">[53]수량산출!#REF!</definedName>
    <definedName name="영시스템" localSheetId="21" hidden="1">[53]수량산출!#REF!</definedName>
    <definedName name="영시스템" localSheetId="20" hidden="1">[53]수량산출!#REF!</definedName>
    <definedName name="예산내역">{"'용역비'!$A$4:$C$8"}</definedName>
    <definedName name="예정가" localSheetId="7" hidden="1">{#N/A,#N/A,FALSE,"포장2"}</definedName>
    <definedName name="오">[31]실행철강하도!$A$1:$A$4</definedName>
    <definedName name="옥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공3" localSheetId="23" hidden="1">#REF!</definedName>
    <definedName name="완공3" localSheetId="2" hidden="1">#REF!</definedName>
    <definedName name="완공3" localSheetId="17" hidden="1">#REF!</definedName>
    <definedName name="완공3" localSheetId="15" hidden="1">#REF!</definedName>
    <definedName name="완공3" localSheetId="6" hidden="1">#REF!</definedName>
    <definedName name="완공3" localSheetId="27" hidden="1">#REF!</definedName>
    <definedName name="완공3" localSheetId="26" hidden="1">#REF!</definedName>
    <definedName name="완공3" localSheetId="7" hidden="1">#REF!</definedName>
    <definedName name="완공3" localSheetId="19" hidden="1">#REF!</definedName>
    <definedName name="완공3" localSheetId="22" hidden="1">#REF!</definedName>
    <definedName name="완공3" localSheetId="0" hidden="1">#REF!</definedName>
    <definedName name="완공3" localSheetId="4" hidden="1">#REF!</definedName>
    <definedName name="완공3" localSheetId="3" hidden="1">#REF!</definedName>
    <definedName name="완공3" localSheetId="9" hidden="1">#REF!</definedName>
    <definedName name="완공3" localSheetId="14" hidden="1">#REF!</definedName>
    <definedName name="완공3" localSheetId="21" hidden="1">#REF!</definedName>
    <definedName name="완공3" localSheetId="20" hidden="1">#REF!</definedName>
    <definedName name="완도" localSheetId="7" hidden="1">{#N/A,#N/A,FALSE,"포장2"}</definedName>
    <definedName name="외주산출">{"'용역비'!$A$4:$C$8"}</definedName>
    <definedName name="외주집계">{"'용역비'!$A$4:$C$8"}</definedName>
    <definedName name="용용" localSheetId="7" hidden="1">{#N/A,#N/A,FALSE,"포장2"}</definedName>
    <definedName name="원가계간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내역" localSheetId="23" hidden="1">#REF!</definedName>
    <definedName name="원가내역" localSheetId="2" hidden="1">#REF!</definedName>
    <definedName name="원가내역" localSheetId="17" hidden="1">#REF!</definedName>
    <definedName name="원가내역" localSheetId="15" hidden="1">#REF!</definedName>
    <definedName name="원가내역" localSheetId="6" hidden="1">#REF!</definedName>
    <definedName name="원가내역" localSheetId="27" hidden="1">#REF!</definedName>
    <definedName name="원가내역" localSheetId="26" hidden="1">#REF!</definedName>
    <definedName name="원가내역" localSheetId="7" hidden="1">#REF!</definedName>
    <definedName name="원가내역" localSheetId="19" hidden="1">#REF!</definedName>
    <definedName name="원가내역" localSheetId="22" hidden="1">#REF!</definedName>
    <definedName name="원가내역" localSheetId="0" hidden="1">#REF!</definedName>
    <definedName name="원가내역" localSheetId="4" hidden="1">#REF!</definedName>
    <definedName name="원가내역" localSheetId="3" hidden="1">#REF!</definedName>
    <definedName name="원가내역" localSheetId="9" hidden="1">#REF!</definedName>
    <definedName name="원가내역" localSheetId="14" hidden="1">#REF!</definedName>
    <definedName name="원가내역" localSheetId="21" hidden="1">#REF!</definedName>
    <definedName name="원가내역" localSheetId="20" hidden="1">#REF!</definedName>
    <definedName name="원각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>[55]실행철강하도!$A$1:$A$4</definedName>
    <definedName name="응용">{"'용역비'!$A$4:$C$8"}</definedName>
    <definedName name="의" localSheetId="7" hidden="1">{#N/A,#N/A,FALSE,"운반시간"}</definedName>
    <definedName name="이" localSheetId="5" hidden="1">{#N/A,#N/A,FALSE,"전열산출서"}</definedName>
    <definedName name="이름" localSheetId="7" hidden="1">{#N/A,#N/A,FALSE,"구조1"}</definedName>
    <definedName name="이릉" localSheetId="23" hidden="1">#REF!</definedName>
    <definedName name="이릉" localSheetId="17" hidden="1">#REF!</definedName>
    <definedName name="이릉" localSheetId="22" hidden="1">#REF!</definedName>
    <definedName name="이릉" localSheetId="9" hidden="1">#REF!</definedName>
    <definedName name="이릉" localSheetId="14" hidden="1">#REF!</definedName>
    <definedName name="이릉" localSheetId="21" hidden="1">#REF!</definedName>
    <definedName name="이릉" localSheetId="20" hidden="1">#REF!</definedName>
    <definedName name="이이잉" localSheetId="5" hidden="1">{#N/A,#N/A,FALSE,"전열산출서"}</definedName>
    <definedName name="이종훈">[43]전기!$A$4:$A$163</definedName>
    <definedName name="이천순복음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학주" localSheetId="7" hidden="1">{"'도면'!$G$62:$H$63","'도면'!$G$62:$H$63"}</definedName>
    <definedName name="이학주2" localSheetId="7" hidden="1">{"'도면'!$G$62:$H$63","'도면'!$G$62:$H$63"}</definedName>
    <definedName name="이학주A" localSheetId="7" hidden="1">{"'도면'!$G$62:$H$63","'도면'!$G$62:$H$63"}</definedName>
    <definedName name="인천지검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>[31]실행철강하도!$A$1:$A$4</definedName>
    <definedName name="일집" localSheetId="23" hidden="1">#REF!</definedName>
    <definedName name="일집" localSheetId="2" hidden="1">#REF!</definedName>
    <definedName name="일집" localSheetId="17" hidden="1">#REF!</definedName>
    <definedName name="일집" localSheetId="22" hidden="1">#REF!</definedName>
    <definedName name="일집" localSheetId="3" hidden="1">#REF!</definedName>
    <definedName name="일집" localSheetId="9" hidden="1">#REF!</definedName>
    <definedName name="일집" localSheetId="14" hidden="1">#REF!</definedName>
    <definedName name="일집" localSheetId="21" hidden="1">#REF!</definedName>
    <definedName name="일집" localSheetId="20" hidden="1">#REF!</definedName>
    <definedName name="임ㄴ" localSheetId="15" hidden="1">{"'공사부문'!$A$6:$A$32"}</definedName>
    <definedName name="임ㄴ" localSheetId="6" hidden="1">{"'공사부문'!$A$6:$A$32"}</definedName>
    <definedName name="임ㄴ" localSheetId="27" hidden="1">{"'공사부문'!$A$6:$A$32"}</definedName>
    <definedName name="임ㄴ" localSheetId="26" hidden="1">{"'공사부문'!$A$6:$A$32"}</definedName>
    <definedName name="임ㄴ" localSheetId="7" hidden="1">{"'공사부문'!$A$6:$A$32"}</definedName>
    <definedName name="임ㄴ" localSheetId="19" hidden="1">{"'공사부문'!$A$6:$A$32"}</definedName>
    <definedName name="임ㄴ" localSheetId="0" hidden="1">{"'공사부문'!$A$6:$A$32"}</definedName>
    <definedName name="임ㄴ" localSheetId="4" hidden="1">{"'공사부문'!$A$6:$A$32"}</definedName>
    <definedName name="임ㄴ" localSheetId="5" hidden="1">{"'공사부문'!$A$6:$A$32"}</definedName>
    <definedName name="임ㄴ" localSheetId="9" hidden="1">{"'공사부문'!$A$6:$A$32"}</definedName>
    <definedName name="임ㄴ" localSheetId="14" hidden="1">{"'공사부문'!$A$6:$A$32"}</definedName>
    <definedName name="임ㄴ" localSheetId="28">{"'공사부문'!$A$6:$A$32"}</definedName>
    <definedName name="임ㄴ">{"'공사부문'!$A$6:$A$32"}</definedName>
    <definedName name="임형" localSheetId="7" hidden="1">{#N/A,#N/A,FALSE,"포장2"}</definedName>
    <definedName name="입찰금액안" localSheetId="23" hidden="1">[56]집계표!#REF!</definedName>
    <definedName name="입찰금액안" localSheetId="17" hidden="1">[56]집계표!#REF!</definedName>
    <definedName name="입찰금액안" localSheetId="22" hidden="1">[56]집계표!#REF!</definedName>
    <definedName name="입찰금액안" localSheetId="9" hidden="1">[56]집계표!#REF!</definedName>
    <definedName name="입찰금액안" localSheetId="14" hidden="1">[56]집계표!#REF!</definedName>
    <definedName name="입찰금액안" localSheetId="21" hidden="1">[56]집계표!#REF!</definedName>
    <definedName name="입찰금액안" localSheetId="20" hidden="1">[56]집계표!#REF!</definedName>
    <definedName name="ㅈ" localSheetId="7" hidden="1">{"'용역비'!$A$4:$C$8"}</definedName>
    <definedName name="ㅈ56ㅕ">{"'용역비'!$A$4:$C$8"}</definedName>
    <definedName name="ㅈㄷ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ㄷㄱㄷ" localSheetId="7" hidden="1">{"'용역비'!$A$4:$C$8"}</definedName>
    <definedName name="ㅈㄷㄱㄷㄱㄷ">{"'용역비'!$A$4:$C$8"}</definedName>
    <definedName name="ㅈㅇ" localSheetId="7" hidden="1">{"'용역비'!$A$4:$C$8"}</definedName>
    <definedName name="ㅈㅇ">{"'용역비'!$A$4:$C$8"}</definedName>
    <definedName name="ㅈㅈㅈ" localSheetId="7" hidden="1">{"'용역비'!$A$4:$C$8"}</definedName>
    <definedName name="ㅈㅈㅈ" localSheetId="28">{"'용역비'!$A$4:$C$8"}</definedName>
    <definedName name="ㅈㅈㅈㅈ" localSheetId="7" hidden="1">{"'도면'!$G$62:$H$63","'도면'!$G$62:$H$63"}</definedName>
    <definedName name="ㅈㅈㅈㅈㅈㅈ" localSheetId="7" hidden="1">{"'용역비'!$A$4:$C$8"}</definedName>
    <definedName name="ㅈㅈㅈㅈㅈㅈ" localSheetId="28">{"'용역비'!$A$4:$C$8"}</definedName>
    <definedName name="ㅈㅈㅈㅈㅈㅈ">{"'용역비'!$A$4:$C$8"}</definedName>
    <definedName name="자">{"'용역비'!$A$4:$C$8"}</definedName>
    <definedName name="자재1" localSheetId="7" hidden="1">{#N/A,#N/A,FALSE,"포장2"}</definedName>
    <definedName name="자재2" localSheetId="7" hidden="1">{#N/A,#N/A,FALSE,"구조2"}</definedName>
    <definedName name="자재집계" localSheetId="15" hidden="1">{#N/A,#N/A,FALSE,"포장단가"}</definedName>
    <definedName name="자재집계" localSheetId="6" hidden="1">{#N/A,#N/A,FALSE,"포장단가"}</definedName>
    <definedName name="자재집계" localSheetId="27" hidden="1">{#N/A,#N/A,FALSE,"포장단가"}</definedName>
    <definedName name="자재집계" localSheetId="26" hidden="1">{#N/A,#N/A,FALSE,"포장단가"}</definedName>
    <definedName name="자재집계" localSheetId="7" hidden="1">{#N/A,#N/A,FALSE,"포장단가"}</definedName>
    <definedName name="자재집계" localSheetId="19" hidden="1">{#N/A,#N/A,FALSE,"포장단가"}</definedName>
    <definedName name="자재집계" localSheetId="0" hidden="1">{#N/A,#N/A,FALSE,"포장단가"}</definedName>
    <definedName name="자재집계" localSheetId="4" hidden="1">{#N/A,#N/A,FALSE,"포장단가"}</definedName>
    <definedName name="자재집계" localSheetId="5" hidden="1">{#N/A,#N/A,FALSE,"포장단가"}</definedName>
    <definedName name="자재집계" localSheetId="9" hidden="1">{#N/A,#N/A,FALSE,"포장단가"}</definedName>
    <definedName name="자재집계" localSheetId="14" hidden="1">{#N/A,#N/A,FALSE,"포장단가"}</definedName>
    <definedName name="장">0</definedName>
    <definedName name="장집">{"'용역비'!$A$4:$C$8"}</definedName>
    <definedName name="재집" localSheetId="7" hidden="1">{"'용역비'!$A$4:$C$8"}</definedName>
    <definedName name="재집">{"'용역비'!$A$4:$C$8"}</definedName>
    <definedName name="전기일위" localSheetId="23" hidden="1">#REF!</definedName>
    <definedName name="전기일위" localSheetId="17" hidden="1">#REF!</definedName>
    <definedName name="전기일위" localSheetId="22" hidden="1">#REF!</definedName>
    <definedName name="전기일위" localSheetId="9" hidden="1">#REF!</definedName>
    <definedName name="전기일위" localSheetId="14" hidden="1">#REF!</definedName>
    <definedName name="전기일위" localSheetId="21" hidden="1">#REF!</definedName>
    <definedName name="전기일위" localSheetId="20" hidden="1">#REF!</definedName>
    <definedName name="전시">{"'용역비'!$A$4:$C$8"}</definedName>
    <definedName name="전시물량" localSheetId="7" hidden="1">{"'공사부문'!$A$6:$A$32"}</definedName>
    <definedName name="전시시설물">{"'용역비'!$A$4:$C$8"}</definedName>
    <definedName name="제수추가">{"'용역비'!$A$4:$C$8"}</definedName>
    <definedName name="제작">{"'용역비'!$A$4:$C$8"}</definedName>
    <definedName name="제조" localSheetId="23" hidden="1">#REF!</definedName>
    <definedName name="제조" localSheetId="2" hidden="1">#REF!</definedName>
    <definedName name="제조" localSheetId="17" hidden="1">#REF!</definedName>
    <definedName name="제조" localSheetId="15" hidden="1">#REF!</definedName>
    <definedName name="제조" localSheetId="6" hidden="1">#REF!</definedName>
    <definedName name="제조" localSheetId="27" hidden="1">#REF!</definedName>
    <definedName name="제조" localSheetId="26" hidden="1">#REF!</definedName>
    <definedName name="제조" localSheetId="7" hidden="1">#REF!</definedName>
    <definedName name="제조" localSheetId="19" hidden="1">#REF!</definedName>
    <definedName name="제조" localSheetId="22" hidden="1">#REF!</definedName>
    <definedName name="제조" localSheetId="0" hidden="1">#REF!</definedName>
    <definedName name="제조" localSheetId="4" hidden="1">#REF!</definedName>
    <definedName name="제조" localSheetId="3" hidden="1">#REF!</definedName>
    <definedName name="제조" localSheetId="9" hidden="1">#REF!</definedName>
    <definedName name="제조" localSheetId="14" hidden="1">#REF!</definedName>
    <definedName name="제조" localSheetId="21" hidden="1">#REF!</definedName>
    <definedName name="제조" localSheetId="20" hidden="1">#REF!</definedName>
    <definedName name="제조3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사가" localSheetId="23" hidden="1">[57]입찰안!#REF!</definedName>
    <definedName name="조사가" localSheetId="17" hidden="1">[57]입찰안!#REF!</definedName>
    <definedName name="조사가" localSheetId="22" hidden="1">[57]입찰안!#REF!</definedName>
    <definedName name="조사가" localSheetId="9" hidden="1">[57]입찰안!#REF!</definedName>
    <definedName name="조사가" localSheetId="14" hidden="1">[57]입찰안!#REF!</definedName>
    <definedName name="조사가" localSheetId="21" hidden="1">[57]입찰안!#REF!</definedName>
    <definedName name="조사가" localSheetId="20" hidden="1">[57]입찰안!#REF!</definedName>
    <definedName name="종합청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" localSheetId="7" hidden="1">{#N/A,#N/A,FALSE,"운반시간"}</definedName>
    <definedName name="중기운반식" localSheetId="15" hidden="1">{#N/A,#N/A,FALSE,"포장단가"}</definedName>
    <definedName name="중기운반식" localSheetId="6" hidden="1">{#N/A,#N/A,FALSE,"포장단가"}</definedName>
    <definedName name="중기운반식" localSheetId="27" hidden="1">{#N/A,#N/A,FALSE,"포장단가"}</definedName>
    <definedName name="중기운반식" localSheetId="26" hidden="1">{#N/A,#N/A,FALSE,"포장단가"}</definedName>
    <definedName name="중기운반식" localSheetId="7" hidden="1">{#N/A,#N/A,FALSE,"포장단가"}</definedName>
    <definedName name="중기운반식" localSheetId="19" hidden="1">{#N/A,#N/A,FALSE,"포장단가"}</definedName>
    <definedName name="중기운반식" localSheetId="0" hidden="1">{#N/A,#N/A,FALSE,"포장단가"}</definedName>
    <definedName name="중기운반식" localSheetId="4" hidden="1">{#N/A,#N/A,FALSE,"포장단가"}</definedName>
    <definedName name="중기운반식" localSheetId="5" hidden="1">{#N/A,#N/A,FALSE,"포장단가"}</definedName>
    <definedName name="중기운반식" localSheetId="9" hidden="1">{#N/A,#N/A,FALSE,"포장단가"}</definedName>
    <definedName name="중기운반식" localSheetId="14" hidden="1">{#N/A,#N/A,FALSE,"포장단가"}</definedName>
    <definedName name="중량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역" localSheetId="7" hidden="1">{#N/A,#N/A,FALSE,"포장2"}</definedName>
    <definedName name="지역업체" localSheetId="7" hidden="1">{#N/A,#N/A,FALSE,"배수2"}</definedName>
    <definedName name="지워" localSheetId="5" hidden="1">{#N/A,#N/A,FALSE,"전열산출서"}</definedName>
    <definedName name="지워야" localSheetId="5" hidden="1">{#N/A,#N/A,FALSE,"전열산출서"}</definedName>
    <definedName name="지철" localSheetId="7" hidden="1">{#N/A,#N/A,FALSE,"포장2"}</definedName>
    <definedName name="지철자재" localSheetId="7" hidden="1">{#N/A,#N/A,FALSE,"포장2"}</definedName>
    <definedName name="지토" localSheetId="7" hidden="1">{#N/A,#N/A,FALSE,"포장1";#N/A,#N/A,FALSE,"포장1"}</definedName>
    <definedName name="지토자재" localSheetId="7" hidden="1">{#N/A,#N/A,FALSE,"포장2"}</definedName>
    <definedName name="직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ㄴ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ㅊㅊㅊㅊㅊㅊ" localSheetId="5" hidden="1">{#N/A,#N/A,FALSE,"현장 NCR 분석";#N/A,#N/A,FALSE,"현장품질감사";#N/A,#N/A,FALSE,"현장품질감사"}</definedName>
    <definedName name="ㅊ햐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천사">{"'용역비'!$A$4:$C$8"}</definedName>
    <definedName name="철근" localSheetId="15" hidden="1">{#N/A,#N/A,FALSE,"포장단가"}</definedName>
    <definedName name="철근" localSheetId="6" hidden="1">{#N/A,#N/A,FALSE,"포장단가"}</definedName>
    <definedName name="철근" localSheetId="27" hidden="1">{#N/A,#N/A,FALSE,"포장단가"}</definedName>
    <definedName name="철근" localSheetId="26" hidden="1">{#N/A,#N/A,FALSE,"포장단가"}</definedName>
    <definedName name="철근" localSheetId="7" hidden="1">{#N/A,#N/A,FALSE,"포장단가"}</definedName>
    <definedName name="철근" localSheetId="19" hidden="1">{#N/A,#N/A,FALSE,"포장단가"}</definedName>
    <definedName name="철근" localSheetId="0" hidden="1">{#N/A,#N/A,FALSE,"포장단가"}</definedName>
    <definedName name="철근" localSheetId="4" hidden="1">{#N/A,#N/A,FALSE,"포장단가"}</definedName>
    <definedName name="철근" localSheetId="5" hidden="1">{#N/A,#N/A,FALSE,"포장단가"}</definedName>
    <definedName name="철근" localSheetId="9" hidden="1">{#N/A,#N/A,FALSE,"포장단가"}</definedName>
    <definedName name="철근" localSheetId="14" hidden="1">{#N/A,#N/A,FALSE,"포장단가"}</definedName>
    <definedName name="철근운반" localSheetId="15" hidden="1">{#N/A,#N/A,FALSE,"포장단가"}</definedName>
    <definedName name="철근운반" localSheetId="6" hidden="1">{#N/A,#N/A,FALSE,"포장단가"}</definedName>
    <definedName name="철근운반" localSheetId="27" hidden="1">{#N/A,#N/A,FALSE,"포장단가"}</definedName>
    <definedName name="철근운반" localSheetId="26" hidden="1">{#N/A,#N/A,FALSE,"포장단가"}</definedName>
    <definedName name="철근운반" localSheetId="7" hidden="1">{#N/A,#N/A,FALSE,"포장단가"}</definedName>
    <definedName name="철근운반" localSheetId="19" hidden="1">{#N/A,#N/A,FALSE,"포장단가"}</definedName>
    <definedName name="철근운반" localSheetId="0" hidden="1">{#N/A,#N/A,FALSE,"포장단가"}</definedName>
    <definedName name="철근운반" localSheetId="4" hidden="1">{#N/A,#N/A,FALSE,"포장단가"}</definedName>
    <definedName name="철근운반" localSheetId="5" hidden="1">{#N/A,#N/A,FALSE,"포장단가"}</definedName>
    <definedName name="철근운반" localSheetId="9" hidden="1">{#N/A,#N/A,FALSE,"포장단가"}</definedName>
    <definedName name="철근운반" localSheetId="14" hidden="1">{#N/A,#N/A,FALSE,"포장단가"}</definedName>
    <definedName name="쳐ㅑ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총" localSheetId="7" hidden="1">{#N/A,#N/A,FALSE,"부대1"}</definedName>
    <definedName name="총공" localSheetId="7" hidden="1">{#N/A,#N/A,FALSE,"운반시간"}</definedName>
    <definedName name="추정" localSheetId="7" hidden="1">{#N/A,#N/A,FALSE,"포장2"}</definedName>
    <definedName name="추정" localSheetId="0" hidden="1">{#N/A,#N/A,FALSE,"포장2"}</definedName>
    <definedName name="추정" localSheetId="4" hidden="1">{#N/A,#N/A,FALSE,"포장2"}</definedName>
    <definedName name="추정" localSheetId="5" hidden="1">{#N/A,#N/A,FALSE,"전열산출서"}</definedName>
    <definedName name="ㅋㅇ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ㅁㅇ" localSheetId="7" hidden="1">{"'공사부문'!$A$6:$A$32"}</definedName>
    <definedName name="ㅋㅇㅌㅅ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ㅋ">{"'용역비'!$A$4:$C$8"}</definedName>
    <definedName name="ㅋㅋㅋㅋ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ㅋㅋㅋㅋㅋㅋㅋㅋㅋㅋㅋ" localSheetId="15" hidden="1">{#N/A,#N/A,FALSE,"포장단가"}</definedName>
    <definedName name="ㅋㅋㅋㅋㅋㅋㅋㅋㅋㅋㅋ" localSheetId="6" hidden="1">{#N/A,#N/A,FALSE,"포장단가"}</definedName>
    <definedName name="ㅋㅋㅋㅋㅋㅋㅋㅋㅋㅋㅋ" localSheetId="27" hidden="1">{#N/A,#N/A,FALSE,"포장단가"}</definedName>
    <definedName name="ㅋㅋㅋㅋㅋㅋㅋㅋㅋㅋㅋ" localSheetId="26" hidden="1">{#N/A,#N/A,FALSE,"포장단가"}</definedName>
    <definedName name="ㅋㅋㅋㅋㅋㅋㅋㅋㅋㅋㅋ" localSheetId="7" hidden="1">{#N/A,#N/A,FALSE,"포장단가"}</definedName>
    <definedName name="ㅋㅋㅋㅋㅋㅋㅋㅋㅋㅋㅋ" localSheetId="19" hidden="1">{#N/A,#N/A,FALSE,"포장단가"}</definedName>
    <definedName name="ㅋㅋㅋㅋㅋㅋㅋㅋㅋㅋㅋ" localSheetId="0" hidden="1">{#N/A,#N/A,FALSE,"포장단가"}</definedName>
    <definedName name="ㅋㅋㅋㅋㅋㅋㅋㅋㅋㅋㅋ" localSheetId="4" hidden="1">{#N/A,#N/A,FALSE,"포장단가"}</definedName>
    <definedName name="ㅋㅋㅋㅋㅋㅋㅋㅋㅋㅋㅋ" localSheetId="5" hidden="1">{#N/A,#N/A,FALSE,"포장단가"}</definedName>
    <definedName name="ㅋㅋㅋㅋㅋㅋㅋㅋㅋㅋㅋ" localSheetId="9" hidden="1">{#N/A,#N/A,FALSE,"포장단가"}</definedName>
    <definedName name="ㅋㅋㅋㅋㅋㅋㅋㅋㅋㅋㅋ" localSheetId="14" hidden="1">{#N/A,#N/A,FALSE,"포장단가"}</definedName>
    <definedName name="ㅋㅌ" localSheetId="28">{"'용역비'!$A$4:$C$8"}</definedName>
    <definedName name="ㅋㅌ">{"'용역비'!$A$4:$C$8"}</definedName>
    <definedName name="ㅌㄹ서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ㅍㅁㄴㅋ" localSheetId="7" hidden="1">'[45]N賃率-職'!$I$5:$I$30</definedName>
    <definedName name="ㅌㅍㅁㄴㅋ" localSheetId="0" hidden="1">'[45]N賃率-職'!$I$5:$I$30</definedName>
    <definedName name="ㅌㅍㅁㄴㅋ" localSheetId="4" hidden="1">'[45]N賃率-職'!$I$5:$I$30</definedName>
    <definedName name="ㅌㅍㅁㄴㅋ" localSheetId="28">'[45]N賃率-職'!$I$5:$I$30</definedName>
    <definedName name="ㅌㅍㅁㄴㅋ">'[46]N賃率-職'!$I$5:$I$30</definedName>
    <definedName name="타견적" localSheetId="7" hidden="1">[58]수량산출!$A$1:$A$8282</definedName>
    <definedName name="타견적" localSheetId="0" hidden="1">[58]수량산출!$A$1:$A$8282</definedName>
    <definedName name="타견적" localSheetId="4" hidden="1">[58]수량산출!$A$1:$A$8282</definedName>
    <definedName name="타견적" localSheetId="28">[53]수량산출!$A$1:$A$8282</definedName>
    <definedName name="타견적">[59]수량산출!$A$1:$A$8282</definedName>
    <definedName name="태영지급" localSheetId="7" hidden="1">{#N/A,#N/A,FALSE,"부대1"}</definedName>
    <definedName name="토" localSheetId="23" hidden="1">#REF!</definedName>
    <definedName name="토" localSheetId="17" hidden="1">#REF!</definedName>
    <definedName name="토" localSheetId="22" hidden="1">#REF!</definedName>
    <definedName name="토" localSheetId="9" hidden="1">#REF!</definedName>
    <definedName name="토" localSheetId="14" hidden="1">#REF!</definedName>
    <definedName name="토" localSheetId="21" hidden="1">#REF!</definedName>
    <definedName name="토" localSheetId="20" hidden="1">#REF!</definedName>
    <definedName name="토공" localSheetId="7" hidden="1">{#N/A,#N/A,FALSE,"포장2"}</definedName>
    <definedName name="토공11" localSheetId="7" hidden="1">{#N/A,#N/A,FALSE,"포장2"}</definedName>
    <definedName name="토량계산" localSheetId="15" hidden="1">{#N/A,#N/A,FALSE,"포장단가"}</definedName>
    <definedName name="토량계산" localSheetId="6" hidden="1">{#N/A,#N/A,FALSE,"포장단가"}</definedName>
    <definedName name="토량계산" localSheetId="27" hidden="1">{#N/A,#N/A,FALSE,"포장단가"}</definedName>
    <definedName name="토량계산" localSheetId="26" hidden="1">{#N/A,#N/A,FALSE,"포장단가"}</definedName>
    <definedName name="토량계산" localSheetId="7" hidden="1">{#N/A,#N/A,FALSE,"포장단가"}</definedName>
    <definedName name="토량계산" localSheetId="19" hidden="1">{#N/A,#N/A,FALSE,"포장단가"}</definedName>
    <definedName name="토량계산" localSheetId="0" hidden="1">{#N/A,#N/A,FALSE,"포장단가"}</definedName>
    <definedName name="토량계산" localSheetId="4" hidden="1">{#N/A,#N/A,FALSE,"포장단가"}</definedName>
    <definedName name="토량계산" localSheetId="5" hidden="1">{#N/A,#N/A,FALSE,"포장단가"}</definedName>
    <definedName name="토량계산" localSheetId="9" hidden="1">{#N/A,#N/A,FALSE,"포장단가"}</definedName>
    <definedName name="토량계산" localSheetId="14" hidden="1">{#N/A,#N/A,FALSE,"포장단가"}</definedName>
    <definedName name="토목설계" localSheetId="7" hidden="1">{#N/A,#N/A,FALSE,"골재소요량";#N/A,#N/A,FALSE,"골재소요량"}</definedName>
    <definedName name="투3" localSheetId="7" hidden="1">{#N/A,#N/A,FALSE,"배수2"}</definedName>
    <definedName name="투찰표" localSheetId="7" hidden="1">{#N/A,#N/A,FALSE,"부대1"}</definedName>
    <definedName name="ㅍ큪ㅊㅋ" localSheetId="23" hidden="1">#REF!</definedName>
    <definedName name="ㅍ큪ㅊㅋ" localSheetId="2" hidden="1">#REF!</definedName>
    <definedName name="ㅍ큪ㅊㅋ" localSheetId="17" hidden="1">#REF!</definedName>
    <definedName name="ㅍ큪ㅊㅋ" localSheetId="15" hidden="1">#REF!</definedName>
    <definedName name="ㅍ큪ㅊㅋ" localSheetId="6" hidden="1">#REF!</definedName>
    <definedName name="ㅍ큪ㅊㅋ" localSheetId="27" hidden="1">#REF!</definedName>
    <definedName name="ㅍ큪ㅊㅋ" localSheetId="26" hidden="1">#REF!</definedName>
    <definedName name="ㅍ큪ㅊㅋ" localSheetId="7" hidden="1">#REF!</definedName>
    <definedName name="ㅍ큪ㅊㅋ" localSheetId="19" hidden="1">#REF!</definedName>
    <definedName name="ㅍ큪ㅊㅋ" localSheetId="22" hidden="1">#REF!</definedName>
    <definedName name="ㅍ큪ㅊㅋ" localSheetId="0" hidden="1">#REF!</definedName>
    <definedName name="ㅍ큪ㅊㅋ" localSheetId="4" hidden="1">#REF!</definedName>
    <definedName name="ㅍ큪ㅊㅋ" localSheetId="3" hidden="1">#REF!</definedName>
    <definedName name="ㅍ큪ㅊㅋ" localSheetId="9" hidden="1">#REF!</definedName>
    <definedName name="ㅍ큪ㅊㅋ" localSheetId="14" hidden="1">#REF!</definedName>
    <definedName name="ㅍ큪ㅊㅋ" localSheetId="21" hidden="1">#REF!</definedName>
    <definedName name="ㅍ큪ㅊㅋ" localSheetId="20" hidden="1">#REF!</definedName>
    <definedName name="파일" localSheetId="23" hidden="1">#REF!</definedName>
    <definedName name="파일" localSheetId="17" hidden="1">#REF!</definedName>
    <definedName name="파일" localSheetId="22" hidden="1">#REF!</definedName>
    <definedName name="파일" localSheetId="9" hidden="1">#REF!</definedName>
    <definedName name="파일" localSheetId="14" hidden="1">#REF!</definedName>
    <definedName name="파일" localSheetId="21" hidden="1">#REF!</definedName>
    <definedName name="파일" localSheetId="20" hidden="1">#REF!</definedName>
    <definedName name="팔" localSheetId="23" hidden="1">#REF!</definedName>
    <definedName name="팔" localSheetId="17" hidden="1">#REF!</definedName>
    <definedName name="팔" localSheetId="22" hidden="1">#REF!</definedName>
    <definedName name="팔" localSheetId="9" hidden="1">#REF!</definedName>
    <definedName name="팔" localSheetId="14" hidden="1">#REF!</definedName>
    <definedName name="팔" localSheetId="21" hidden="1">#REF!</definedName>
    <definedName name="팔" localSheetId="20" hidden="1">#REF!</definedName>
    <definedName name="ㅎ">{"'용역비'!$A$4:$C$8"}</definedName>
    <definedName name="ㅎㄱ" localSheetId="28">{"'용역비'!$A$4:$C$8"}</definedName>
    <definedName name="ㅎㄱ">{"'용역비'!$A$4:$C$8"}</definedName>
    <definedName name="ㅎㄱㅎ" localSheetId="28">{"'용역비'!$A$4:$C$8"}</definedName>
    <definedName name="ㅎㄱㅎ">{"'용역비'!$A$4:$C$8"}</definedName>
    <definedName name="ㅎㄱㅎㄱㅎㄱㅎ" localSheetId="28">{"'용역비'!$A$4:$C$8"}</definedName>
    <definedName name="ㅎㄱㅎㄱㅎㄱㅎ">{"'용역비'!$A$4:$C$8"}</definedName>
    <definedName name="ㅎㄹ" localSheetId="23" hidden="1">#REF!</definedName>
    <definedName name="ㅎㄹ" localSheetId="2" hidden="1">#REF!</definedName>
    <definedName name="ㅎㄹ" localSheetId="17" hidden="1">#REF!</definedName>
    <definedName name="ㅎㄹ" localSheetId="15" hidden="1">#REF!</definedName>
    <definedName name="ㅎㄹ" localSheetId="6" hidden="1">#REF!</definedName>
    <definedName name="ㅎㄹ" localSheetId="27" hidden="1">#REF!</definedName>
    <definedName name="ㅎㄹ" localSheetId="26" hidden="1">#REF!</definedName>
    <definedName name="ㅎㄹ" localSheetId="7" hidden="1">#REF!</definedName>
    <definedName name="ㅎㄹ" localSheetId="19" hidden="1">#REF!</definedName>
    <definedName name="ㅎㄹ" localSheetId="22" hidden="1">#REF!</definedName>
    <definedName name="ㅎㄹ" localSheetId="0" hidden="1">#REF!</definedName>
    <definedName name="ㅎㄹ" localSheetId="4" hidden="1">#REF!</definedName>
    <definedName name="ㅎㄹ" localSheetId="3" hidden="1">#REF!</definedName>
    <definedName name="ㅎㄹ" localSheetId="9" hidden="1">#REF!</definedName>
    <definedName name="ㅎㄹ" localSheetId="14" hidden="1">#REF!</definedName>
    <definedName name="ㅎㄹ" localSheetId="21" hidden="1">#REF!</definedName>
    <definedName name="ㅎㄹ" localSheetId="20" hidden="1">#REF!</definedName>
    <definedName name="ㅎㄹ오하ㅓ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">{"'용역비'!$A$4:$C$8"}</definedName>
    <definedName name="ㅎㅇㄶㄷㄱ" localSheetId="23" hidden="1">#REF!</definedName>
    <definedName name="ㅎㅇㄶㄷㄱ" localSheetId="2" hidden="1">#REF!</definedName>
    <definedName name="ㅎㅇㄶㄷㄱ" localSheetId="17" hidden="1">#REF!</definedName>
    <definedName name="ㅎㅇㄶㄷㄱ" localSheetId="15" hidden="1">#REF!</definedName>
    <definedName name="ㅎㅇㄶㄷㄱ" localSheetId="6" hidden="1">#REF!</definedName>
    <definedName name="ㅎㅇㄶㄷㄱ" localSheetId="27" hidden="1">#REF!</definedName>
    <definedName name="ㅎㅇㄶㄷㄱ" localSheetId="26" hidden="1">#REF!</definedName>
    <definedName name="ㅎㅇㄶㄷㄱ" localSheetId="7" hidden="1">#REF!</definedName>
    <definedName name="ㅎㅇㄶㄷㄱ" localSheetId="19" hidden="1">#REF!</definedName>
    <definedName name="ㅎㅇㄶㄷㄱ" localSheetId="22" hidden="1">#REF!</definedName>
    <definedName name="ㅎㅇㄶㄷㄱ" localSheetId="0" hidden="1">#REF!</definedName>
    <definedName name="ㅎㅇㄶㄷㄱ" localSheetId="4" hidden="1">#REF!</definedName>
    <definedName name="ㅎㅇㄶㄷㄱ" localSheetId="3" hidden="1">#REF!</definedName>
    <definedName name="ㅎㅇㄶㄷㄱ" localSheetId="9" hidden="1">#REF!</definedName>
    <definedName name="ㅎㅇㄶㄷㄱ" localSheetId="14" hidden="1">#REF!</definedName>
    <definedName name="ㅎㅇㄶㄷㄱ" localSheetId="21" hidden="1">#REF!</definedName>
    <definedName name="ㅎㅇㄶㄷㄱ" localSheetId="20" hidden="1">#REF!</definedName>
    <definedName name="ㅎ오">{"'용역비'!$A$4:$C$8"}</definedName>
    <definedName name="ㅎㅎㅎ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" localSheetId="7" hidden="1">{#N/A,#N/A,FALSE,"이정표"}</definedName>
    <definedName name="하도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이바" localSheetId="15" hidden="1">{#N/A,#N/A,FALSE,"포장단가"}</definedName>
    <definedName name="하이바" localSheetId="6" hidden="1">{#N/A,#N/A,FALSE,"포장단가"}</definedName>
    <definedName name="하이바" localSheetId="27" hidden="1">{#N/A,#N/A,FALSE,"포장단가"}</definedName>
    <definedName name="하이바" localSheetId="26" hidden="1">{#N/A,#N/A,FALSE,"포장단가"}</definedName>
    <definedName name="하이바" localSheetId="7" hidden="1">{#N/A,#N/A,FALSE,"포장단가"}</definedName>
    <definedName name="하이바" localSheetId="19" hidden="1">{#N/A,#N/A,FALSE,"포장단가"}</definedName>
    <definedName name="하이바" localSheetId="0" hidden="1">{#N/A,#N/A,FALSE,"포장단가"}</definedName>
    <definedName name="하이바" localSheetId="4" hidden="1">{#N/A,#N/A,FALSE,"포장단가"}</definedName>
    <definedName name="하이바" localSheetId="5" hidden="1">{#N/A,#N/A,FALSE,"포장단가"}</definedName>
    <definedName name="하이바" localSheetId="9" hidden="1">{#N/A,#N/A,FALSE,"포장단가"}</definedName>
    <definedName name="하이바" localSheetId="14" hidden="1">{#N/A,#N/A,FALSE,"포장단가"}</definedName>
    <definedName name="하한선" localSheetId="7" hidden="1">{#N/A,#N/A,FALSE,"배수2"}</definedName>
    <definedName name="학주05" localSheetId="7" hidden="1">{"'도면'!$G$62:$H$63","'도면'!$G$62:$H$63"}</definedName>
    <definedName name="학주07" localSheetId="7" hidden="1">{"'도면'!$G$62:$H$63","'도면'!$G$62:$H$63"}</definedName>
    <definedName name="학주08" localSheetId="7" hidden="1">{"'도면'!$G$62:$H$63","'도면'!$G$62:$H$63"}</definedName>
    <definedName name="학주11" localSheetId="7" hidden="1">{"'도면'!$G$62:$H$63","'도면'!$G$62:$H$63"}</definedName>
    <definedName name="학주21" localSheetId="7" hidden="1">{"'도면'!$G$62:$H$63","'도면'!$G$62:$H$63"}</definedName>
    <definedName name="학주33" localSheetId="7" hidden="1">{"'도면'!$G$62:$H$63","'도면'!$G$62:$H$63"}</definedName>
    <definedName name="학주5" localSheetId="7" hidden="1">{"'도면'!$G$62:$H$63","'도면'!$G$62:$H$63"}</definedName>
    <definedName name="학주7" localSheetId="7" hidden="1">{"'도면'!$G$62:$H$63","'도면'!$G$62:$H$63"}</definedName>
    <definedName name="학주8" localSheetId="7" hidden="1">{"'도면'!$G$62:$H$63","'도면'!$G$62:$H$63"}</definedName>
    <definedName name="학주88" localSheetId="7" hidden="1">{"'도면'!$G$62:$H$63","'도면'!$G$62:$H$63"}</definedName>
    <definedName name="학주9" localSheetId="7" hidden="1">{"'도면'!$G$62:$H$63","'도면'!$G$62:$H$63"}</definedName>
    <definedName name="한" localSheetId="23" hidden="1">#REF!</definedName>
    <definedName name="한" localSheetId="17" hidden="1">#REF!</definedName>
    <definedName name="한" localSheetId="22" hidden="1">#REF!</definedName>
    <definedName name="한" localSheetId="9" hidden="1">#REF!</definedName>
    <definedName name="한" localSheetId="14" hidden="1">#REF!</definedName>
    <definedName name="한" localSheetId="21" hidden="1">#REF!</definedName>
    <definedName name="한" localSheetId="20" hidden="1">#REF!</definedName>
    <definedName name="한전" localSheetId="5" hidden="1">{#N/A,#N/A,FALSE,"현장 NCR 분석";#N/A,#N/A,FALSE,"현장품질감사";#N/A,#N/A,FALSE,"현장품질감사"}</definedName>
    <definedName name="협" localSheetId="7" hidden="1">{#N/A,#N/A,FALSE,"배수2"}</definedName>
    <definedName name="협력" localSheetId="7" hidden="1">{#N/A,#N/A,FALSE,"포장2"}</definedName>
    <definedName name="협력업체" localSheetId="7" hidden="1">{#N/A,#N/A,FALSE,"포장2"}</definedName>
    <definedName name="협철" localSheetId="7" hidden="1">{#N/A,#N/A,FALSE,"포장2"}</definedName>
    <definedName name="협토" localSheetId="7" hidden="1">{#N/A,#N/A,FALSE,"포장1";#N/A,#N/A,FALSE,"포장1"}</definedName>
    <definedName name="협토1" localSheetId="7" hidden="1">{#N/A,#N/A,FALSE,"포장2"}</definedName>
    <definedName name="협토자재" localSheetId="7" hidden="1">{#N/A,#N/A,FALSE,"포장2"}</definedName>
    <definedName name="형제" localSheetId="7" hidden="1">{#N/A,#N/A,FALSE,"포장2"}</definedName>
    <definedName name="호호" localSheetId="7" hidden="1">{#N/A,#N/A,FALSE,"부대1"}</definedName>
    <definedName name="호ㅓ">{"'용역비'!$A$4:$C$8"}</definedName>
    <definedName name="호ㅓㅕㅏ6ㅅ서ㅛㅓ" localSheetId="23" hidden="1">[60]입찰안!#REF!</definedName>
    <definedName name="호ㅓㅕㅏ6ㅅ서ㅛㅓ" localSheetId="17" hidden="1">[60]입찰안!#REF!</definedName>
    <definedName name="호ㅓㅕㅏ6ㅅ서ㅛㅓ" localSheetId="22" hidden="1">[60]입찰안!#REF!</definedName>
    <definedName name="호ㅓㅕㅏ6ㅅ서ㅛㅓ" localSheetId="9" hidden="1">[60]입찰안!#REF!</definedName>
    <definedName name="호ㅓㅕㅏ6ㅅ서ㅛㅓ" localSheetId="14" hidden="1">[60]입찰안!#REF!</definedName>
    <definedName name="호ㅓㅕㅏ6ㅅ서ㅛㅓ" localSheetId="21" hidden="1">[60]입찰안!#REF!</definedName>
    <definedName name="호ㅓㅕㅏ6ㅅ서ㅛㅓ" localSheetId="20" hidden="1">[60]입찰안!#REF!</definedName>
    <definedName name="홍ㄹㄴㄷㄱ" localSheetId="23" hidden="1">#REF!</definedName>
    <definedName name="홍ㄹㄴㄷㄱ" localSheetId="2" hidden="1">#REF!</definedName>
    <definedName name="홍ㄹㄴㄷㄱ" localSheetId="17" hidden="1">#REF!</definedName>
    <definedName name="홍ㄹㄴㄷㄱ" localSheetId="15" hidden="1">#REF!</definedName>
    <definedName name="홍ㄹㄴㄷㄱ" localSheetId="6" hidden="1">#REF!</definedName>
    <definedName name="홍ㄹㄴㄷㄱ" localSheetId="27" hidden="1">#REF!</definedName>
    <definedName name="홍ㄹㄴㄷㄱ" localSheetId="26" hidden="1">#REF!</definedName>
    <definedName name="홍ㄹㄴㄷㄱ" localSheetId="7" hidden="1">#REF!</definedName>
    <definedName name="홍ㄹㄴㄷㄱ" localSheetId="19" hidden="1">#REF!</definedName>
    <definedName name="홍ㄹㄴㄷㄱ" localSheetId="22" hidden="1">#REF!</definedName>
    <definedName name="홍ㄹㄴㄷㄱ" localSheetId="0" hidden="1">#REF!</definedName>
    <definedName name="홍ㄹㄴㄷㄱ" localSheetId="4" hidden="1">#REF!</definedName>
    <definedName name="홍ㄹㄴㄷㄱ" localSheetId="3" hidden="1">#REF!</definedName>
    <definedName name="홍ㄹㄴㄷㄱ" localSheetId="9" hidden="1">#REF!</definedName>
    <definedName name="홍ㄹㄴㄷㄱ" localSheetId="14" hidden="1">#REF!</definedName>
    <definedName name="홍ㄹㄴㄷㄱ" localSheetId="21" hidden="1">#REF!</definedName>
    <definedName name="홍ㄹㄴㄷㄱ" localSheetId="20" hidden="1">#REF!</definedName>
    <definedName name="홍ㅇ호" localSheetId="28">{"'용역비'!$A$4:$C$8"}</definedName>
    <definedName name="홍ㅇ호">{"'용역비'!$A$4:$C$8"}</definedName>
    <definedName name="흄관운반" localSheetId="15" hidden="1">{#N/A,#N/A,FALSE,"포장단가"}</definedName>
    <definedName name="흄관운반" localSheetId="6" hidden="1">{#N/A,#N/A,FALSE,"포장단가"}</definedName>
    <definedName name="흄관운반" localSheetId="27" hidden="1">{#N/A,#N/A,FALSE,"포장단가"}</definedName>
    <definedName name="흄관운반" localSheetId="26" hidden="1">{#N/A,#N/A,FALSE,"포장단가"}</definedName>
    <definedName name="흄관운반" localSheetId="7" hidden="1">{#N/A,#N/A,FALSE,"포장단가"}</definedName>
    <definedName name="흄관운반" localSheetId="19" hidden="1">{#N/A,#N/A,FALSE,"포장단가"}</definedName>
    <definedName name="흄관운반" localSheetId="0" hidden="1">{#N/A,#N/A,FALSE,"포장단가"}</definedName>
    <definedName name="흄관운반" localSheetId="4" hidden="1">{#N/A,#N/A,FALSE,"포장단가"}</definedName>
    <definedName name="흄관운반" localSheetId="5" hidden="1">{#N/A,#N/A,FALSE,"포장단가"}</definedName>
    <definedName name="흄관운반" localSheetId="9" hidden="1">{#N/A,#N/A,FALSE,"포장단가"}</definedName>
    <definedName name="흄관운반" localSheetId="14" hidden="1">{#N/A,#N/A,FALSE,"포장단가"}</definedName>
    <definedName name="히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ㅏㅏㅏ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ㅕㅛㅏㄱㄹㅇ" localSheetId="7" hidden="1">'[45]N賃率-職'!$I$5:$I$30</definedName>
    <definedName name="ㅏㅕㅛㅏㄱㄹㅇ" localSheetId="0" hidden="1">'[45]N賃率-職'!$I$5:$I$30</definedName>
    <definedName name="ㅏㅕㅛㅏㄱㄹㅇ" localSheetId="4" hidden="1">'[45]N賃率-職'!$I$5:$I$30</definedName>
    <definedName name="ㅏㅕㅛㅏㄱㄹㅇ" localSheetId="28">'[45]N賃率-職'!$I$5:$I$30</definedName>
    <definedName name="ㅏㅕㅛㅏㄱㄹㅇ">'[46]N賃率-職'!$I$5:$I$30</definedName>
    <definedName name="ㅑㅑㅑ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>{"'용역비'!$A$4:$C$8"}</definedName>
    <definedName name="ㅑㅑㅑㅑㅑㅑ">{"'용역비'!$A$4:$C$8"}</definedName>
    <definedName name="ㅑㅕㅕ">{"'용역비'!$A$4:$C$8"}</definedName>
    <definedName name="ㅓㄴㄱ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ㅓ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ㅇ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ㅔㅔ" localSheetId="23" hidden="1">[61]집계표!#REF!</definedName>
    <definedName name="ㅔㅔ" localSheetId="17" hidden="1">[61]집계표!#REF!</definedName>
    <definedName name="ㅔㅔ" localSheetId="22" hidden="1">[61]집계표!#REF!</definedName>
    <definedName name="ㅔㅔ" localSheetId="9" hidden="1">[61]집계표!#REF!</definedName>
    <definedName name="ㅔㅔ" localSheetId="14" hidden="1">[61]집계표!#REF!</definedName>
    <definedName name="ㅔㅔ" localSheetId="21" hidden="1">[61]집계표!#REF!</definedName>
    <definedName name="ㅔㅔ" localSheetId="20" hidden="1">[61]집계표!#REF!</definedName>
    <definedName name="ㅔㅔㅔㅔㅔㅔㅔㅔㅔㅔ" localSheetId="5" hidden="1">{#N/A,#N/A,FALSE,"현장 NCR 분석";#N/A,#N/A,FALSE,"현장품질감사";#N/A,#N/A,FALSE,"현장품질감사"}</definedName>
    <definedName name="ㅔㅣ">{"'용역비'!$A$4:$C$8"}</definedName>
    <definedName name="ㅕㅕㅕㅕㅕㅕ" localSheetId="5" hidden="1">{#N/A,#N/A,FALSE,"현장 NCR 분석";#N/A,#N/A,FALSE,"현장품질감사";#N/A,#N/A,FALSE,"현장품질감사"}</definedName>
    <definedName name="ㅗ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ㄱㅇ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마ㅓ리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ㅎㅅ" localSheetId="7" hidden="1">{"'공사부문'!$A$6:$A$32"}</definedName>
    <definedName name="ㅗㅗㅗ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ㅗㅗㅗ" localSheetId="5" hidden="1">{#N/A,#N/A,FALSE,"현장 NCR 분석";#N/A,#N/A,FALSE,"현장품질감사";#N/A,#N/A,FALSE,"현장품질감사"}</definedName>
    <definedName name="ㅛ">{"'용역비'!$A$4:$C$8"}</definedName>
    <definedName name="ㅛㅌ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ㅕㅑ" localSheetId="7" hidden="1">'[62]N賃率-職'!$I$5:$I$30</definedName>
    <definedName name="ㅛㅕㅑ" localSheetId="0" hidden="1">'[62]N賃率-職'!$I$5:$I$30</definedName>
    <definedName name="ㅛㅕㅑ" localSheetId="4" hidden="1">'[62]N賃率-職'!$I$5:$I$30</definedName>
    <definedName name="ㅛㅕㅑ" localSheetId="28">'[51]N賃率-職'!$I$5:$I$30</definedName>
    <definedName name="ㅛㅕㅑ">'[53]N賃率-職'!$I$5:$I$30</definedName>
    <definedName name="ㅛㅗㅁ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ㅛㅛ">{"'용역비'!$A$4:$C$8"}</definedName>
    <definedName name="ㅛㅛㅛㅛ" localSheetId="7" hidden="1">[63]수량산출!$A$1:$A$8561</definedName>
    <definedName name="ㅛㅛㅛㅛ" localSheetId="0" hidden="1">[63]수량산출!$A$1:$A$8561</definedName>
    <definedName name="ㅛㅛㅛㅛ" localSheetId="4" hidden="1">[63]수량산출!$A$1:$A$8561</definedName>
    <definedName name="ㅛㅛㅛㅛ">[64]수량산출!$A$1:$A$8561</definedName>
    <definedName name="ㅛㅛㅛㅛㅛㅛ" localSheetId="5" hidden="1">{#N/A,#N/A,FALSE,"현장 NCR 분석";#N/A,#N/A,FALSE,"현장품질감사";#N/A,#N/A,FALSE,"현장품질감사"}</definedName>
    <definedName name="ㅜ" localSheetId="23" hidden="1">[36]수량산출!#REF!</definedName>
    <definedName name="ㅜ" localSheetId="2" hidden="1">[36]수량산출!#REF!</definedName>
    <definedName name="ㅜ" localSheetId="17" hidden="1">[36]수량산출!#REF!</definedName>
    <definedName name="ㅜ" localSheetId="15" hidden="1">[36]수량산출!#REF!</definedName>
    <definedName name="ㅜ" localSheetId="6" hidden="1">[36]수량산출!#REF!</definedName>
    <definedName name="ㅜ" localSheetId="27" hidden="1">[36]수량산출!#REF!</definedName>
    <definedName name="ㅜ" localSheetId="26" hidden="1">[36]수량산출!#REF!</definedName>
    <definedName name="ㅜ" localSheetId="7" hidden="1">[36]수량산출!#REF!</definedName>
    <definedName name="ㅜ" localSheetId="19" hidden="1">[36]수량산출!#REF!</definedName>
    <definedName name="ㅜ" localSheetId="22" hidden="1">[36]수량산출!#REF!</definedName>
    <definedName name="ㅜ" localSheetId="0" hidden="1">[36]수량산출!#REF!</definedName>
    <definedName name="ㅜ" localSheetId="4" hidden="1">[36]수량산출!#REF!</definedName>
    <definedName name="ㅜ" localSheetId="3" hidden="1">[36]수량산출!#REF!</definedName>
    <definedName name="ㅜ" localSheetId="9" hidden="1">[36]수량산출!#REF!</definedName>
    <definedName name="ㅜ" localSheetId="14" hidden="1">[36]수량산출!#REF!</definedName>
    <definedName name="ㅜ" localSheetId="21" hidden="1">[36]수량산출!#REF!</definedName>
    <definedName name="ㅜ" localSheetId="20" hidden="1">[36]수량산출!#REF!</definedName>
    <definedName name="ㅜㅠㅊ퓨ㅜ" localSheetId="23" hidden="1">#REF!</definedName>
    <definedName name="ㅜㅠㅊ퓨ㅜ" localSheetId="2" hidden="1">#REF!</definedName>
    <definedName name="ㅜㅠㅊ퓨ㅜ" localSheetId="17" hidden="1">#REF!</definedName>
    <definedName name="ㅜㅠㅊ퓨ㅜ" localSheetId="15" hidden="1">#REF!</definedName>
    <definedName name="ㅜㅠㅊ퓨ㅜ" localSheetId="6" hidden="1">#REF!</definedName>
    <definedName name="ㅜㅠㅊ퓨ㅜ" localSheetId="27" hidden="1">#REF!</definedName>
    <definedName name="ㅜㅠㅊ퓨ㅜ" localSheetId="26" hidden="1">#REF!</definedName>
    <definedName name="ㅜㅠㅊ퓨ㅜ" localSheetId="7" hidden="1">#REF!</definedName>
    <definedName name="ㅜㅠㅊ퓨ㅜ" localSheetId="19" hidden="1">#REF!</definedName>
    <definedName name="ㅜㅠㅊ퓨ㅜ" localSheetId="22" hidden="1">#REF!</definedName>
    <definedName name="ㅜㅠㅊ퓨ㅜ" localSheetId="0" hidden="1">#REF!</definedName>
    <definedName name="ㅜㅠㅊ퓨ㅜ" localSheetId="4" hidden="1">#REF!</definedName>
    <definedName name="ㅜㅠㅊ퓨ㅜ" localSheetId="3" hidden="1">#REF!</definedName>
    <definedName name="ㅜㅠㅊ퓨ㅜ" localSheetId="9" hidden="1">#REF!</definedName>
    <definedName name="ㅜㅠㅊ퓨ㅜ" localSheetId="14" hidden="1">#REF!</definedName>
    <definedName name="ㅜㅠㅊ퓨ㅜ" localSheetId="21" hidden="1">#REF!</definedName>
    <definedName name="ㅜㅠㅊ퓨ㅜ" localSheetId="20" hidden="1">#REF!</definedName>
    <definedName name="ㅠㄱ" localSheetId="7" hidden="1">{"'용역비'!$A$4:$C$8"}</definedName>
    <definedName name="ㅠㄱ">{"'용역비'!$A$4:$C$8"}</definedName>
    <definedName name="ㅡㅡㅡㅡㅡ" localSheetId="5" hidden="1">{#N/A,#N/A,FALSE,"현장 NCR 분석";#N/A,#N/A,FALSE,"현장품질감사";#N/A,#N/A,FALSE,"현장품질감사"}</definedName>
    <definedName name="ㅣ" localSheetId="1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2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2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1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localSheetId="1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ㅎ" localSheetId="1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2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2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1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localSheetId="1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ㅗ효ㅕㅕㅕㅕㅛㅅㅅ" localSheetId="5" hidden="1">{#N/A,#N/A,FALSE,"현장 NCR 분석";#N/A,#N/A,FALSE,"현장품질감사";#N/A,#N/A,FALSE,"현장품질감사"}</definedName>
    <definedName name="ㅣㅑㅕㅗ" localSheetId="23" hidden="1">#REF!</definedName>
    <definedName name="ㅣㅑㅕㅗ" localSheetId="2" hidden="1">#REF!</definedName>
    <definedName name="ㅣㅑㅕㅗ" localSheetId="17" hidden="1">#REF!</definedName>
    <definedName name="ㅣㅑㅕㅗ" localSheetId="15" hidden="1">#REF!</definedName>
    <definedName name="ㅣㅑㅕㅗ" localSheetId="6" hidden="1">#REF!</definedName>
    <definedName name="ㅣㅑㅕㅗ" localSheetId="27" hidden="1">#REF!</definedName>
    <definedName name="ㅣㅑㅕㅗ" localSheetId="26" hidden="1">#REF!</definedName>
    <definedName name="ㅣㅑㅕㅗ" localSheetId="7" hidden="1">#REF!</definedName>
    <definedName name="ㅣㅑㅕㅗ" localSheetId="19" hidden="1">#REF!</definedName>
    <definedName name="ㅣㅑㅕㅗ" localSheetId="22" hidden="1">#REF!</definedName>
    <definedName name="ㅣㅑㅕㅗ" localSheetId="0" hidden="1">#REF!</definedName>
    <definedName name="ㅣㅑㅕㅗ" localSheetId="4" hidden="1">#REF!</definedName>
    <definedName name="ㅣㅑㅕㅗ" localSheetId="3" hidden="1">#REF!</definedName>
    <definedName name="ㅣㅑㅕㅗ" localSheetId="9" hidden="1">#REF!</definedName>
    <definedName name="ㅣㅑㅕㅗ" localSheetId="14" hidden="1">#REF!</definedName>
    <definedName name="ㅣㅑㅕㅗ" localSheetId="21" hidden="1">#REF!</definedName>
    <definedName name="ㅣㅑㅕㅗ" localSheetId="20" hidden="1">#REF!</definedName>
    <definedName name="ㅣㅣㅣ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3" i="481" l="1"/>
  <c r="F8" i="481"/>
  <c r="F9" i="481"/>
  <c r="F10" i="481"/>
  <c r="F7" i="481"/>
  <c r="F11" i="481" l="1"/>
  <c r="C6" i="481" l="1"/>
  <c r="F6" i="481" l="1"/>
  <c r="F13" i="481" s="1"/>
  <c r="C11" i="481"/>
  <c r="F12" i="481"/>
  <c r="C28" i="449" l="1"/>
  <c r="I8" i="445"/>
  <c r="D17" i="478"/>
  <c r="D11" i="480" l="1"/>
  <c r="G12" i="481" s="1"/>
  <c r="H12" i="481" s="1"/>
  <c r="C9" i="480"/>
  <c r="C8" i="480"/>
  <c r="C7" i="480"/>
  <c r="C6" i="480"/>
  <c r="C10" i="480" s="1"/>
  <c r="G12" i="480"/>
  <c r="G10" i="480"/>
  <c r="G5" i="480" s="1"/>
  <c r="H11" i="481" l="1"/>
  <c r="J11" i="481" s="1"/>
  <c r="K11" i="481" s="1"/>
  <c r="J12" i="481"/>
  <c r="K12" i="481" s="1"/>
  <c r="B8" i="476" l="1"/>
  <c r="R17" i="478"/>
  <c r="P17" i="478"/>
  <c r="X18" i="478" s="1"/>
  <c r="N17" i="478"/>
  <c r="L17" i="478"/>
  <c r="J17" i="478"/>
  <c r="H17" i="478"/>
  <c r="F17" i="478"/>
  <c r="T16" i="478"/>
  <c r="T15" i="478"/>
  <c r="T14" i="478"/>
  <c r="T13" i="478"/>
  <c r="T12" i="478"/>
  <c r="T11" i="478"/>
  <c r="T10" i="478"/>
  <c r="T9" i="478"/>
  <c r="T8" i="478"/>
  <c r="T7" i="478"/>
  <c r="T6" i="478"/>
  <c r="T5" i="478"/>
  <c r="T17" i="478" l="1"/>
  <c r="AA18" i="478" s="1"/>
  <c r="C5" i="444"/>
  <c r="B10" i="443" l="1"/>
  <c r="B9" i="443"/>
  <c r="B8" i="443"/>
  <c r="B7" i="443"/>
  <c r="B6" i="443"/>
  <c r="D20" i="427" l="1"/>
  <c r="D19" i="427"/>
  <c r="I7" i="445" l="1"/>
  <c r="C6" i="448"/>
  <c r="C7" i="448" s="1"/>
  <c r="C5" i="448"/>
  <c r="I11" i="445"/>
  <c r="I10" i="445"/>
  <c r="G27" i="441" l="1"/>
  <c r="G17" i="441"/>
  <c r="G7" i="441"/>
  <c r="H8" i="476"/>
  <c r="G8" i="476"/>
  <c r="E19" i="449"/>
  <c r="E28" i="449"/>
  <c r="D27" i="449"/>
  <c r="I5" i="447" l="1"/>
  <c r="I6" i="447" l="1"/>
  <c r="D17" i="449"/>
  <c r="D5" i="448"/>
  <c r="D18" i="449" l="1"/>
  <c r="I7" i="447"/>
  <c r="D7" i="448" s="1"/>
  <c r="D6" i="448"/>
  <c r="B18" i="472" l="1"/>
  <c r="R41" i="428"/>
  <c r="M41" i="428"/>
  <c r="H41" i="428"/>
  <c r="R40" i="428"/>
  <c r="M40" i="428"/>
  <c r="H40" i="428"/>
  <c r="R39" i="428"/>
  <c r="M39" i="428"/>
  <c r="H39" i="428"/>
  <c r="R38" i="428"/>
  <c r="M38" i="428"/>
  <c r="H38" i="428"/>
  <c r="R37" i="428"/>
  <c r="M37" i="428"/>
  <c r="H37" i="428"/>
  <c r="R36" i="428"/>
  <c r="M36" i="428"/>
  <c r="H36" i="428"/>
  <c r="R35" i="428"/>
  <c r="M35" i="428"/>
  <c r="H35" i="428"/>
  <c r="R34" i="428"/>
  <c r="M34" i="428"/>
  <c r="H34" i="428"/>
  <c r="R33" i="428"/>
  <c r="M33" i="428"/>
  <c r="H33" i="428"/>
  <c r="R32" i="428"/>
  <c r="M32" i="428"/>
  <c r="H32" i="428"/>
  <c r="R31" i="428"/>
  <c r="M31" i="428"/>
  <c r="H31" i="428"/>
  <c r="R30" i="428"/>
  <c r="M30" i="428"/>
  <c r="H30" i="428"/>
  <c r="R29" i="428"/>
  <c r="M29" i="428"/>
  <c r="H29" i="428"/>
  <c r="R28" i="428"/>
  <c r="M28" i="428"/>
  <c r="H28" i="428"/>
  <c r="R27" i="428"/>
  <c r="M27" i="428"/>
  <c r="H27" i="428"/>
  <c r="R26" i="428"/>
  <c r="M26" i="428"/>
  <c r="H26" i="428"/>
  <c r="R25" i="428"/>
  <c r="M25" i="428"/>
  <c r="H25" i="428"/>
  <c r="R24" i="428"/>
  <c r="M24" i="428"/>
  <c r="H24" i="428"/>
  <c r="R23" i="428"/>
  <c r="M23" i="428"/>
  <c r="H23" i="428"/>
  <c r="R22" i="428"/>
  <c r="M22" i="428"/>
  <c r="H22" i="428"/>
  <c r="R21" i="428"/>
  <c r="M21" i="428"/>
  <c r="H21" i="428"/>
  <c r="R20" i="428"/>
  <c r="M20" i="428"/>
  <c r="H20" i="428"/>
  <c r="R19" i="428"/>
  <c r="M19" i="428"/>
  <c r="H19" i="428"/>
  <c r="R18" i="428"/>
  <c r="M18" i="428"/>
  <c r="H18" i="428"/>
  <c r="R17" i="428"/>
  <c r="M17" i="428"/>
  <c r="H17" i="428"/>
  <c r="R16" i="428"/>
  <c r="M16" i="428"/>
  <c r="H16" i="428"/>
  <c r="R15" i="428"/>
  <c r="M15" i="428"/>
  <c r="H15" i="428"/>
  <c r="R14" i="428"/>
  <c r="M14" i="428"/>
  <c r="H14" i="428"/>
  <c r="R13" i="428"/>
  <c r="M13" i="428"/>
  <c r="H13" i="428"/>
  <c r="R12" i="428"/>
  <c r="M12" i="428"/>
  <c r="H12" i="428"/>
  <c r="R11" i="428"/>
  <c r="M11" i="428"/>
  <c r="H11" i="428"/>
  <c r="R10" i="428"/>
  <c r="M10" i="428"/>
  <c r="H10" i="428"/>
  <c r="R9" i="428"/>
  <c r="M9" i="428"/>
  <c r="H9" i="428"/>
  <c r="R8" i="428"/>
  <c r="M8" i="428"/>
  <c r="H8" i="428"/>
  <c r="R7" i="428"/>
  <c r="M7" i="428"/>
  <c r="H7" i="428"/>
  <c r="R6" i="428"/>
  <c r="M6" i="428"/>
  <c r="H6" i="428"/>
  <c r="C41" i="428"/>
  <c r="C40" i="428"/>
  <c r="C39" i="428"/>
  <c r="C38" i="428"/>
  <c r="C37" i="428"/>
  <c r="C36" i="428"/>
  <c r="C35" i="428"/>
  <c r="C34" i="428"/>
  <c r="C32" i="428"/>
  <c r="C31" i="428"/>
  <c r="C29" i="428"/>
  <c r="C28" i="428"/>
  <c r="C26" i="428"/>
  <c r="C25" i="428"/>
  <c r="C23" i="428"/>
  <c r="C22" i="428"/>
  <c r="C20" i="428"/>
  <c r="C19" i="428"/>
  <c r="C17" i="428"/>
  <c r="C16" i="428"/>
  <c r="C15" i="428"/>
  <c r="C14" i="428"/>
  <c r="C13" i="428"/>
  <c r="C11" i="428"/>
  <c r="C10" i="428"/>
  <c r="C8" i="428"/>
  <c r="C7" i="428"/>
  <c r="C9" i="428" l="1"/>
  <c r="F18" i="472"/>
  <c r="C12" i="428"/>
  <c r="C33" i="428"/>
  <c r="C24" i="428"/>
  <c r="C30" i="428"/>
  <c r="C6" i="428"/>
  <c r="C27" i="428"/>
  <c r="C18" i="428"/>
  <c r="C21" i="428"/>
  <c r="E22" i="477" l="1"/>
  <c r="E23" i="477" l="1"/>
  <c r="E24" i="477" s="1"/>
  <c r="G289" i="431"/>
  <c r="C289" i="431"/>
  <c r="G213" i="431"/>
  <c r="C213" i="431"/>
  <c r="G61" i="431"/>
  <c r="C61" i="431"/>
  <c r="G251" i="431" l="1"/>
  <c r="C251" i="431"/>
  <c r="G175" i="431"/>
  <c r="C175" i="431"/>
  <c r="G137" i="431"/>
  <c r="C137" i="431"/>
  <c r="G99" i="431"/>
  <c r="C99" i="431"/>
  <c r="C84" i="477"/>
  <c r="C288" i="431" s="1"/>
  <c r="G288" i="431" s="1"/>
  <c r="D68" i="477"/>
  <c r="C212" i="431" s="1"/>
  <c r="E58" i="477"/>
  <c r="E59" i="477" s="1"/>
  <c r="E60" i="477" s="1"/>
  <c r="E61" i="477" s="1"/>
  <c r="E62" i="477" s="1"/>
  <c r="E63" i="477" s="1"/>
  <c r="E64" i="477" s="1"/>
  <c r="E65" i="477" s="1"/>
  <c r="E66" i="477" s="1"/>
  <c r="E67" i="477" s="1"/>
  <c r="E25" i="477"/>
  <c r="C98" i="431" s="1"/>
  <c r="D25" i="477"/>
  <c r="C60" i="431" s="1"/>
  <c r="E68" i="477" l="1"/>
  <c r="C250" i="431" s="1"/>
  <c r="G98" i="431"/>
  <c r="F24" i="431"/>
  <c r="C24" i="431"/>
  <c r="D48" i="477"/>
  <c r="C174" i="431" s="1"/>
  <c r="D38" i="477"/>
  <c r="C136" i="431" s="1"/>
  <c r="D13" i="477" l="1"/>
  <c r="C23" i="431" s="1"/>
  <c r="A7" i="450" l="1"/>
  <c r="E18" i="472" l="1"/>
  <c r="S42" i="428"/>
  <c r="T42" i="428"/>
  <c r="U42" i="428"/>
  <c r="S44" i="428"/>
  <c r="T44" i="428"/>
  <c r="U44" i="428"/>
  <c r="S43" i="428"/>
  <c r="C10" i="448" l="1"/>
  <c r="D10" i="448" s="1"/>
  <c r="H9" i="445"/>
  <c r="I9" i="445" s="1"/>
  <c r="C8" i="476"/>
  <c r="C10" i="447" s="1"/>
  <c r="D10" i="447" s="1"/>
  <c r="C5" i="447"/>
  <c r="D5" i="447" s="1"/>
  <c r="E64" i="475"/>
  <c r="F64" i="475" s="1"/>
  <c r="C63" i="475"/>
  <c r="D38" i="475"/>
  <c r="E38" i="475" s="1"/>
  <c r="F38" i="475" s="1"/>
  <c r="D37" i="475"/>
  <c r="E37" i="475" s="1"/>
  <c r="F37" i="475" s="1"/>
  <c r="D36" i="475"/>
  <c r="E36" i="475" s="1"/>
  <c r="F36" i="475" s="1"/>
  <c r="D35" i="475"/>
  <c r="D34" i="475"/>
  <c r="D33" i="475"/>
  <c r="E33" i="475" s="1"/>
  <c r="F33" i="475" s="1"/>
  <c r="D32" i="475"/>
  <c r="E32" i="475" s="1"/>
  <c r="F32" i="475" s="1"/>
  <c r="C52" i="475"/>
  <c r="C16" i="475"/>
  <c r="C15" i="475"/>
  <c r="C14" i="475"/>
  <c r="C13" i="475"/>
  <c r="C12" i="475"/>
  <c r="C11" i="475"/>
  <c r="D39" i="475"/>
  <c r="E39" i="475" s="1"/>
  <c r="F39" i="475" s="1"/>
  <c r="E35" i="475" l="1"/>
  <c r="F35" i="475" s="1"/>
  <c r="E34" i="475"/>
  <c r="F34" i="475" s="1"/>
  <c r="C58" i="475"/>
  <c r="C59" i="475" s="1"/>
  <c r="C65" i="475" s="1"/>
  <c r="N7" i="429"/>
  <c r="I29" i="441"/>
  <c r="C6" i="447"/>
  <c r="C7" i="447" l="1"/>
  <c r="D6" i="447"/>
  <c r="C17" i="475"/>
  <c r="H18" i="472"/>
  <c r="D18" i="472"/>
  <c r="V44" i="428"/>
  <c r="V43" i="428"/>
  <c r="U43" i="428"/>
  <c r="T43" i="428"/>
  <c r="V42" i="428"/>
  <c r="C8" i="447" l="1"/>
  <c r="D7" i="447"/>
  <c r="R43" i="428"/>
  <c r="C19" i="427" s="1"/>
  <c r="E19" i="427" s="1"/>
  <c r="R42" i="428"/>
  <c r="R44" i="428"/>
  <c r="C20" i="427" s="1"/>
  <c r="E20" i="427" s="1"/>
  <c r="C9" i="447" l="1"/>
  <c r="D9" i="447" s="1"/>
  <c r="D8" i="447"/>
  <c r="H12" i="448"/>
  <c r="H170" i="431" l="1"/>
  <c r="U19" i="431"/>
  <c r="H132" i="431"/>
  <c r="U170" i="431"/>
  <c r="W168" i="431"/>
  <c r="F126" i="431"/>
  <c r="V132" i="431"/>
  <c r="X130" i="431"/>
  <c r="W17" i="431"/>
  <c r="H8" i="445" l="1"/>
  <c r="A10" i="449"/>
  <c r="A10" i="448" s="1"/>
  <c r="A8" i="449"/>
  <c r="A8" i="448" s="1"/>
  <c r="A8" i="447" s="1"/>
  <c r="A9" i="449"/>
  <c r="A9" i="448" s="1"/>
  <c r="A9" i="447" s="1"/>
  <c r="F5" i="442"/>
  <c r="H284" i="431" l="1"/>
  <c r="G275" i="431" s="1"/>
  <c r="F278" i="431"/>
  <c r="D275" i="431" s="1"/>
  <c r="J275" i="431"/>
  <c r="H246" i="431"/>
  <c r="G237" i="431" s="1"/>
  <c r="F240" i="431"/>
  <c r="D237" i="431" s="1"/>
  <c r="J237" i="431"/>
  <c r="H208" i="431"/>
  <c r="G199" i="431" s="1"/>
  <c r="F202" i="431"/>
  <c r="D199" i="431" s="1"/>
  <c r="J199" i="431"/>
  <c r="G161" i="431"/>
  <c r="F164" i="431"/>
  <c r="D161" i="431" s="1"/>
  <c r="J161" i="431"/>
  <c r="G123" i="431"/>
  <c r="D123" i="431"/>
  <c r="J123" i="431"/>
  <c r="H94" i="431"/>
  <c r="G85" i="431" s="1"/>
  <c r="F88" i="431"/>
  <c r="D85" i="431" s="1"/>
  <c r="J85" i="431"/>
  <c r="H56" i="431"/>
  <c r="G47" i="431" s="1"/>
  <c r="J47" i="431"/>
  <c r="F50" i="431"/>
  <c r="D47" i="431" s="1"/>
  <c r="G250" i="431" l="1"/>
  <c r="G212" i="431"/>
  <c r="G174" i="431"/>
  <c r="C10" i="427"/>
  <c r="Q44" i="428"/>
  <c r="P44" i="428"/>
  <c r="O44" i="428"/>
  <c r="N44" i="428"/>
  <c r="Q43" i="428"/>
  <c r="P43" i="428"/>
  <c r="O43" i="428"/>
  <c r="N43" i="428"/>
  <c r="Q42" i="428"/>
  <c r="P42" i="428"/>
  <c r="O42" i="428"/>
  <c r="N42" i="428"/>
  <c r="D18" i="475" s="1"/>
  <c r="E18" i="475" s="1"/>
  <c r="F18" i="475" s="1"/>
  <c r="D10" i="475" l="1"/>
  <c r="E10" i="475" s="1"/>
  <c r="F10" i="475" s="1"/>
  <c r="G18" i="472"/>
  <c r="G136" i="431"/>
  <c r="G60" i="431"/>
  <c r="C18" i="472"/>
  <c r="I18" i="472"/>
  <c r="M44" i="428"/>
  <c r="D20" i="475" s="1"/>
  <c r="E20" i="475" s="1"/>
  <c r="F20" i="475" s="1"/>
  <c r="M43" i="428"/>
  <c r="D19" i="475" s="1"/>
  <c r="E19" i="475" s="1"/>
  <c r="F19" i="475" s="1"/>
  <c r="M42" i="428"/>
  <c r="N60" i="431" l="1"/>
  <c r="B48" i="431" s="1"/>
  <c r="N174" i="431"/>
  <c r="B162" i="431" s="1"/>
  <c r="M161" i="431" s="1"/>
  <c r="H180" i="431" s="1"/>
  <c r="N212" i="431"/>
  <c r="B200" i="431" s="1"/>
  <c r="M199" i="431" s="1"/>
  <c r="H218" i="431" s="1"/>
  <c r="M136" i="431"/>
  <c r="B124" i="431" s="1"/>
  <c r="N98" i="431"/>
  <c r="B86" i="431" s="1"/>
  <c r="N250" i="431"/>
  <c r="B238" i="431" s="1"/>
  <c r="N288" i="431"/>
  <c r="B276" i="431" s="1"/>
  <c r="A6" i="450"/>
  <c r="A6" i="449" l="1"/>
  <c r="A6" i="448" s="1"/>
  <c r="A6" i="447" s="1"/>
  <c r="J210" i="431"/>
  <c r="J172" i="431"/>
  <c r="B8" i="450" s="1"/>
  <c r="C8" i="450" s="1"/>
  <c r="E8" i="450" s="1"/>
  <c r="J134" i="431"/>
  <c r="B7" i="450" s="1"/>
  <c r="C7" i="450" s="1"/>
  <c r="E7" i="450" s="1"/>
  <c r="M123" i="431"/>
  <c r="H142" i="431" s="1"/>
  <c r="J96" i="431"/>
  <c r="M85" i="431"/>
  <c r="H104" i="431" s="1"/>
  <c r="J248" i="431"/>
  <c r="B9" i="450" s="1"/>
  <c r="C9" i="450" s="1"/>
  <c r="E9" i="450" s="1"/>
  <c r="M237" i="431"/>
  <c r="H256" i="431" s="1"/>
  <c r="J286" i="431"/>
  <c r="B10" i="450" s="1"/>
  <c r="C10" i="450" s="1"/>
  <c r="E10" i="450" s="1"/>
  <c r="M275" i="431"/>
  <c r="H294" i="431" s="1"/>
  <c r="M47" i="431"/>
  <c r="H66" i="431" s="1"/>
  <c r="J58" i="431"/>
  <c r="B6" i="450" s="1"/>
  <c r="C6" i="450" s="1"/>
  <c r="E6" i="450" s="1"/>
  <c r="G13" i="473"/>
  <c r="G14" i="473" s="1"/>
  <c r="C8" i="427" l="1"/>
  <c r="C7" i="427"/>
  <c r="D7" i="475" s="1"/>
  <c r="E7" i="475" s="1"/>
  <c r="F7" i="475" s="1"/>
  <c r="C5" i="427"/>
  <c r="L42" i="428"/>
  <c r="K42" i="428"/>
  <c r="J42" i="428"/>
  <c r="I42" i="428"/>
  <c r="G42" i="428"/>
  <c r="F42" i="428"/>
  <c r="E42" i="428"/>
  <c r="D42" i="428"/>
  <c r="D15" i="473"/>
  <c r="C15" i="473"/>
  <c r="B15" i="473"/>
  <c r="D8" i="475" l="1"/>
  <c r="E8" i="475" s="1"/>
  <c r="F8" i="475" s="1"/>
  <c r="D5" i="475"/>
  <c r="E5" i="475" s="1"/>
  <c r="F5" i="475" s="1"/>
  <c r="C14" i="427"/>
  <c r="C12" i="427"/>
  <c r="C15" i="427"/>
  <c r="D14" i="475" l="1"/>
  <c r="E14" i="475" s="1"/>
  <c r="F14" i="475" s="1"/>
  <c r="E14" i="427"/>
  <c r="D12" i="475"/>
  <c r="E12" i="475" s="1"/>
  <c r="F12" i="475" s="1"/>
  <c r="E12" i="427"/>
  <c r="D15" i="475"/>
  <c r="E15" i="475" s="1"/>
  <c r="F15" i="475" s="1"/>
  <c r="E15" i="427"/>
  <c r="E10" i="448" l="1"/>
  <c r="F10" i="448" s="1"/>
  <c r="G11" i="446" l="1"/>
  <c r="H17" i="429" s="1"/>
  <c r="E10" i="447"/>
  <c r="D10" i="449"/>
  <c r="F10" i="447" l="1"/>
  <c r="G10" i="446" s="1"/>
  <c r="H16" i="429" s="1"/>
  <c r="L44" i="428"/>
  <c r="K44" i="428"/>
  <c r="J44" i="428"/>
  <c r="I44" i="428"/>
  <c r="G44" i="428"/>
  <c r="F44" i="428"/>
  <c r="E44" i="428"/>
  <c r="D44" i="428"/>
  <c r="L43" i="428"/>
  <c r="K43" i="428"/>
  <c r="J43" i="428"/>
  <c r="I43" i="428"/>
  <c r="G43" i="428"/>
  <c r="F43" i="428"/>
  <c r="E43" i="428"/>
  <c r="D43" i="428"/>
  <c r="D62" i="475" l="1"/>
  <c r="E62" i="475" s="1"/>
  <c r="F62" i="475" s="1"/>
  <c r="C6" i="427"/>
  <c r="C9" i="427"/>
  <c r="H44" i="428"/>
  <c r="H43" i="428"/>
  <c r="C44" i="428"/>
  <c r="C43" i="428"/>
  <c r="D6" i="475" l="1"/>
  <c r="E6" i="475" s="1"/>
  <c r="F6" i="475" s="1"/>
  <c r="C11" i="427"/>
  <c r="D11" i="475" s="1"/>
  <c r="E11" i="475" s="1"/>
  <c r="F11" i="475" s="1"/>
  <c r="C16" i="427"/>
  <c r="C11" i="480" s="1"/>
  <c r="C12" i="480" s="1"/>
  <c r="D9" i="475"/>
  <c r="E9" i="475" s="1"/>
  <c r="F9" i="475" s="1"/>
  <c r="C13" i="427"/>
  <c r="D61" i="475"/>
  <c r="E61" i="475" s="1"/>
  <c r="F61" i="475" s="1"/>
  <c r="D16" i="475" l="1"/>
  <c r="E16" i="475" s="1"/>
  <c r="F16" i="475" s="1"/>
  <c r="E16" i="427"/>
  <c r="E11" i="480" s="1"/>
  <c r="D13" i="475"/>
  <c r="E13" i="475" s="1"/>
  <c r="F13" i="475" s="1"/>
  <c r="E13" i="427"/>
  <c r="D60" i="475"/>
  <c r="E60" i="475" s="1"/>
  <c r="F60" i="475" s="1"/>
  <c r="A7" i="449"/>
  <c r="A7" i="448" s="1"/>
  <c r="A7" i="447" s="1"/>
  <c r="A5" i="450"/>
  <c r="A5" i="449" s="1"/>
  <c r="A5" i="448" s="1"/>
  <c r="A5" i="447"/>
  <c r="C18" i="449"/>
  <c r="C17" i="449"/>
  <c r="E12" i="480" l="1"/>
  <c r="J12" i="480" s="1"/>
  <c r="J11" i="480"/>
  <c r="C26" i="449"/>
  <c r="E26" i="449" s="1"/>
  <c r="E17" i="449"/>
  <c r="C27" i="449"/>
  <c r="E27" i="449" s="1"/>
  <c r="E18" i="449"/>
  <c r="E17" i="427"/>
  <c r="E21" i="427"/>
  <c r="I19" i="441"/>
  <c r="J19" i="441" s="1"/>
  <c r="J21" i="441" s="1"/>
  <c r="D6" i="440" s="1"/>
  <c r="I9" i="441"/>
  <c r="J9" i="441" s="1"/>
  <c r="J11" i="441" s="1"/>
  <c r="D5" i="440" s="1"/>
  <c r="L30" i="441"/>
  <c r="L31" i="441" s="1"/>
  <c r="E7" i="440" s="1"/>
  <c r="J29" i="441"/>
  <c r="J31" i="441" s="1"/>
  <c r="D7" i="440" s="1"/>
  <c r="L20" i="441"/>
  <c r="L21" i="441" s="1"/>
  <c r="E6" i="440" s="1"/>
  <c r="L10" i="441"/>
  <c r="L11" i="441" s="1"/>
  <c r="E5" i="440" s="1"/>
  <c r="E20" i="449" l="1"/>
  <c r="C7" i="449" s="1"/>
  <c r="E29" i="449"/>
  <c r="D63" i="475"/>
  <c r="E63" i="475" s="1"/>
  <c r="F63" i="475" s="1"/>
  <c r="C181" i="431"/>
  <c r="M181" i="431" s="1"/>
  <c r="R181" i="431" s="1"/>
  <c r="R182" i="431" s="1"/>
  <c r="F9" i="439" s="1"/>
  <c r="H11" i="430" s="1"/>
  <c r="I11" i="430" s="1"/>
  <c r="I12" i="430" s="1"/>
  <c r="C257" i="431"/>
  <c r="M257" i="431" s="1"/>
  <c r="R257" i="431" s="1"/>
  <c r="R258" i="431" s="1"/>
  <c r="F11" i="439" s="1"/>
  <c r="H14" i="430" s="1"/>
  <c r="C143" i="431"/>
  <c r="M143" i="431" s="1"/>
  <c r="R143" i="431" s="1"/>
  <c r="R144" i="431" s="1"/>
  <c r="F8" i="439" s="1"/>
  <c r="C105" i="431"/>
  <c r="M105" i="431" s="1"/>
  <c r="R105" i="431" s="1"/>
  <c r="R106" i="431" s="1"/>
  <c r="F7" i="439" s="1"/>
  <c r="H8" i="430" s="1"/>
  <c r="I8" i="430" s="1"/>
  <c r="C67" i="431"/>
  <c r="M67" i="431" s="1"/>
  <c r="R67" i="431" s="1"/>
  <c r="R68" i="431" s="1"/>
  <c r="F6" i="439" s="1"/>
  <c r="H7" i="430" s="1"/>
  <c r="C295" i="431"/>
  <c r="M295" i="431" s="1"/>
  <c r="R295" i="431" s="1"/>
  <c r="R296" i="431" s="1"/>
  <c r="F12" i="439" s="1"/>
  <c r="H16" i="430" s="1"/>
  <c r="I16" i="430" s="1"/>
  <c r="H19" i="429" s="1"/>
  <c r="G13" i="446" s="1"/>
  <c r="C219" i="431"/>
  <c r="M219" i="431" s="1"/>
  <c r="R219" i="431" s="1"/>
  <c r="R220" i="431" s="1"/>
  <c r="F10" i="439" s="1"/>
  <c r="H13" i="430" s="1"/>
  <c r="C66" i="431"/>
  <c r="M66" i="431" s="1"/>
  <c r="Q66" i="431" s="1"/>
  <c r="Q68" i="431" s="1"/>
  <c r="E6" i="439" s="1"/>
  <c r="F7" i="430" s="1"/>
  <c r="C294" i="431"/>
  <c r="M294" i="431" s="1"/>
  <c r="Q294" i="431" s="1"/>
  <c r="Q296" i="431" s="1"/>
  <c r="E12" i="439" s="1"/>
  <c r="F16" i="430" s="1"/>
  <c r="G16" i="430" s="1"/>
  <c r="H8" i="429" s="1"/>
  <c r="C218" i="431"/>
  <c r="M218" i="431" s="1"/>
  <c r="Q218" i="431" s="1"/>
  <c r="Q220" i="431" s="1"/>
  <c r="E10" i="439" s="1"/>
  <c r="F13" i="430" s="1"/>
  <c r="C104" i="431"/>
  <c r="M104" i="431" s="1"/>
  <c r="Q104" i="431" s="1"/>
  <c r="Q106" i="431" s="1"/>
  <c r="E7" i="439" s="1"/>
  <c r="F8" i="430" s="1"/>
  <c r="C142" i="431"/>
  <c r="M142" i="431" s="1"/>
  <c r="Q142" i="431" s="1"/>
  <c r="Q144" i="431" s="1"/>
  <c r="E8" i="439" s="1"/>
  <c r="C256" i="431"/>
  <c r="M256" i="431" s="1"/>
  <c r="Q256" i="431" s="1"/>
  <c r="Q258" i="431" s="1"/>
  <c r="E11" i="439" s="1"/>
  <c r="F14" i="430" s="1"/>
  <c r="C180" i="431"/>
  <c r="M180" i="431" s="1"/>
  <c r="Q180" i="431" s="1"/>
  <c r="Q182" i="431" s="1"/>
  <c r="E9" i="439" s="1"/>
  <c r="F11" i="430" s="1"/>
  <c r="G11" i="430" s="1"/>
  <c r="G12" i="430" s="1"/>
  <c r="C30" i="431"/>
  <c r="C31" i="431"/>
  <c r="C6" i="449" l="1"/>
  <c r="C5" i="449"/>
  <c r="C9" i="449"/>
  <c r="C8" i="449"/>
  <c r="C10" i="449"/>
  <c r="E10" i="449" s="1"/>
  <c r="G12" i="446" s="1"/>
  <c r="H18" i="429" s="1"/>
  <c r="F19" i="429"/>
  <c r="G8" i="430"/>
  <c r="F8" i="429"/>
  <c r="G7" i="430"/>
  <c r="G14" i="430"/>
  <c r="I14" i="430"/>
  <c r="H10" i="429"/>
  <c r="H5" i="443" s="1"/>
  <c r="F23" i="431"/>
  <c r="H9" i="443" l="1"/>
  <c r="G8" i="446" s="1"/>
  <c r="H14" i="429" s="1"/>
  <c r="H8" i="443"/>
  <c r="G9" i="430"/>
  <c r="D8" i="429" s="1"/>
  <c r="I7" i="430"/>
  <c r="H6" i="443"/>
  <c r="H7" i="443"/>
  <c r="G6" i="446" s="1"/>
  <c r="H12" i="429" s="1"/>
  <c r="M23" i="431"/>
  <c r="B11" i="431" s="1"/>
  <c r="M10" i="431" s="1"/>
  <c r="B5" i="450" l="1"/>
  <c r="C5" i="450" s="1"/>
  <c r="E5" i="450" s="1"/>
  <c r="J21" i="431"/>
  <c r="I9" i="430"/>
  <c r="D19" i="429" s="1"/>
  <c r="E6" i="447"/>
  <c r="F6" i="447" s="1"/>
  <c r="C10" i="446" s="1"/>
  <c r="D16" i="429" s="1"/>
  <c r="E7" i="448"/>
  <c r="G7" i="446"/>
  <c r="H13" i="429" s="1"/>
  <c r="H10" i="443"/>
  <c r="G9" i="446" s="1"/>
  <c r="H15" i="429" s="1"/>
  <c r="G5" i="446"/>
  <c r="H30" i="431"/>
  <c r="M31" i="431" s="1"/>
  <c r="R31" i="431" s="1"/>
  <c r="R32" i="431" s="1"/>
  <c r="F5" i="439" s="1"/>
  <c r="H6" i="430" s="1"/>
  <c r="H10" i="430" l="1"/>
  <c r="I13" i="430"/>
  <c r="I15" i="430" s="1"/>
  <c r="G19" i="429" s="1"/>
  <c r="G13" i="430"/>
  <c r="E8" i="448"/>
  <c r="D8" i="449"/>
  <c r="E8" i="449" s="1"/>
  <c r="E12" i="446" s="1"/>
  <c r="F18" i="429" s="1"/>
  <c r="E8" i="447"/>
  <c r="F8" i="447" s="1"/>
  <c r="E10" i="446" s="1"/>
  <c r="F16" i="429" s="1"/>
  <c r="M30" i="431"/>
  <c r="Q30" i="431" s="1"/>
  <c r="Q32" i="431" s="1"/>
  <c r="E5" i="439" s="1"/>
  <c r="F6" i="430" s="1"/>
  <c r="H11" i="443"/>
  <c r="E5" i="448"/>
  <c r="F5" i="448" s="1"/>
  <c r="D5" i="449"/>
  <c r="E5" i="449" s="1"/>
  <c r="B12" i="446" s="1"/>
  <c r="C18" i="429" s="1"/>
  <c r="E5" i="447"/>
  <c r="F5" i="447" s="1"/>
  <c r="B10" i="446" s="1"/>
  <c r="C16" i="429" s="1"/>
  <c r="F10" i="430"/>
  <c r="I6" i="430"/>
  <c r="E7" i="447"/>
  <c r="F7" i="447" s="1"/>
  <c r="D10" i="446" s="1"/>
  <c r="E16" i="429" s="1"/>
  <c r="D7" i="449"/>
  <c r="E7" i="449" s="1"/>
  <c r="D12" i="446" s="1"/>
  <c r="E18" i="429" s="1"/>
  <c r="E6" i="448"/>
  <c r="D6" i="449"/>
  <c r="E6" i="449" s="1"/>
  <c r="C12" i="446" s="1"/>
  <c r="D18" i="429" s="1"/>
  <c r="H11" i="429"/>
  <c r="G14" i="446"/>
  <c r="I10" i="430" l="1"/>
  <c r="E19" i="429"/>
  <c r="D13" i="446" s="1"/>
  <c r="G15" i="430"/>
  <c r="G8" i="429" s="1"/>
  <c r="G10" i="430"/>
  <c r="E8" i="429"/>
  <c r="E10" i="429" s="1"/>
  <c r="E5" i="443" s="1"/>
  <c r="C19" i="429"/>
  <c r="B13" i="446" s="1"/>
  <c r="G6" i="430"/>
  <c r="C8" i="429"/>
  <c r="E13" i="446"/>
  <c r="F10" i="429"/>
  <c r="F5" i="443" s="1"/>
  <c r="E9" i="448"/>
  <c r="E9" i="447"/>
  <c r="F9" i="447" s="1"/>
  <c r="F10" i="446" s="1"/>
  <c r="G16" i="429" s="1"/>
  <c r="D9" i="449"/>
  <c r="E9" i="449" s="1"/>
  <c r="F12" i="446" s="1"/>
  <c r="G18" i="429" s="1"/>
  <c r="E9" i="443" l="1"/>
  <c r="D8" i="446" s="1"/>
  <c r="E14" i="429" s="1"/>
  <c r="E8" i="443"/>
  <c r="E10" i="443" s="1"/>
  <c r="F9" i="443"/>
  <c r="E8" i="446" s="1"/>
  <c r="F14" i="429" s="1"/>
  <c r="F8" i="443"/>
  <c r="C10" i="429"/>
  <c r="C5" i="443" s="1"/>
  <c r="G10" i="429"/>
  <c r="G5" i="443" s="1"/>
  <c r="F13" i="446"/>
  <c r="C13" i="446"/>
  <c r="D10" i="429"/>
  <c r="D5" i="443" s="1"/>
  <c r="E7" i="443"/>
  <c r="D6" i="446" s="1"/>
  <c r="E12" i="429" s="1"/>
  <c r="E6" i="443"/>
  <c r="D5" i="446" s="1"/>
  <c r="E11" i="429" s="1"/>
  <c r="F7" i="443"/>
  <c r="E6" i="446" s="1"/>
  <c r="F12" i="429" s="1"/>
  <c r="F6" i="443"/>
  <c r="H42" i="428"/>
  <c r="C42" i="428"/>
  <c r="C7" i="443" l="1"/>
  <c r="B6" i="446" s="1"/>
  <c r="C12" i="429" s="1"/>
  <c r="C8" i="443"/>
  <c r="C9" i="443"/>
  <c r="B8" i="446" s="1"/>
  <c r="C14" i="429" s="1"/>
  <c r="G8" i="443"/>
  <c r="G10" i="443" s="1"/>
  <c r="F9" i="446" s="1"/>
  <c r="G9" i="443"/>
  <c r="F8" i="446" s="1"/>
  <c r="G14" i="429" s="1"/>
  <c r="D8" i="443"/>
  <c r="D10" i="443" s="1"/>
  <c r="C9" i="446" s="1"/>
  <c r="D15" i="429" s="1"/>
  <c r="D9" i="443"/>
  <c r="C8" i="446" s="1"/>
  <c r="D14" i="429" s="1"/>
  <c r="C6" i="443"/>
  <c r="B5" i="446" s="1"/>
  <c r="C11" i="429" s="1"/>
  <c r="G7" i="443"/>
  <c r="F6" i="446" s="1"/>
  <c r="G12" i="429" s="1"/>
  <c r="G6" i="443"/>
  <c r="F5" i="446" s="1"/>
  <c r="G11" i="429" s="1"/>
  <c r="D7" i="443"/>
  <c r="C6" i="446" s="1"/>
  <c r="D12" i="429" s="1"/>
  <c r="D6" i="443"/>
  <c r="C5" i="446" s="1"/>
  <c r="D11" i="429" s="1"/>
  <c r="D7" i="446"/>
  <c r="E13" i="429" s="1"/>
  <c r="E7" i="446"/>
  <c r="F13" i="429" s="1"/>
  <c r="F10" i="443"/>
  <c r="E9" i="446" s="1"/>
  <c r="F15" i="429" s="1"/>
  <c r="E5" i="446"/>
  <c r="D9" i="446"/>
  <c r="E15" i="429" s="1"/>
  <c r="E11" i="443"/>
  <c r="C7" i="446" l="1"/>
  <c r="D13" i="429" s="1"/>
  <c r="B7" i="446"/>
  <c r="C13" i="429" s="1"/>
  <c r="C10" i="443"/>
  <c r="C11" i="443" s="1"/>
  <c r="F7" i="446"/>
  <c r="G13" i="429" s="1"/>
  <c r="G11" i="443"/>
  <c r="D11" i="443"/>
  <c r="F11" i="429"/>
  <c r="F11" i="443"/>
  <c r="G15" i="429"/>
  <c r="B9" i="446" l="1"/>
  <c r="C15" i="429" s="1"/>
  <c r="D55" i="475"/>
  <c r="E55" i="475" s="1"/>
  <c r="F55" i="475" s="1"/>
  <c r="D54" i="475"/>
  <c r="E54" i="475" s="1"/>
  <c r="F54" i="475" s="1"/>
  <c r="D53" i="475" l="1"/>
  <c r="E53" i="475" s="1"/>
  <c r="F53" i="475" s="1"/>
  <c r="E26" i="427"/>
  <c r="H17" i="441"/>
  <c r="H18" i="441" s="1"/>
  <c r="H21" i="441" s="1"/>
  <c r="C6" i="440" s="1"/>
  <c r="H27" i="441"/>
  <c r="H28" i="441" s="1"/>
  <c r="H31" i="441" s="1"/>
  <c r="C7" i="440" s="1"/>
  <c r="H7" i="441"/>
  <c r="H8" i="441" s="1"/>
  <c r="H11" i="441" s="1"/>
  <c r="C5" i="440" s="1"/>
  <c r="C65" i="431" l="1"/>
  <c r="M65" i="431" s="1"/>
  <c r="P65" i="431" s="1"/>
  <c r="P68" i="431" s="1"/>
  <c r="D6" i="439" s="1"/>
  <c r="H6" i="439" s="1"/>
  <c r="C293" i="431"/>
  <c r="M293" i="431" s="1"/>
  <c r="P293" i="431" s="1"/>
  <c r="P296" i="431" s="1"/>
  <c r="D12" i="439" s="1"/>
  <c r="C217" i="431"/>
  <c r="M217" i="431" s="1"/>
  <c r="P217" i="431" s="1"/>
  <c r="P220" i="431" s="1"/>
  <c r="D10" i="439" s="1"/>
  <c r="H10" i="439" s="1"/>
  <c r="C255" i="431"/>
  <c r="M255" i="431" s="1"/>
  <c r="P255" i="431" s="1"/>
  <c r="P258" i="431" s="1"/>
  <c r="D11" i="439" s="1"/>
  <c r="H11" i="439" s="1"/>
  <c r="C179" i="431"/>
  <c r="M179" i="431" s="1"/>
  <c r="P179" i="431" s="1"/>
  <c r="P182" i="431" s="1"/>
  <c r="D9" i="439" s="1"/>
  <c r="H9" i="439" s="1"/>
  <c r="C141" i="431"/>
  <c r="M141" i="431" s="1"/>
  <c r="P141" i="431" s="1"/>
  <c r="P144" i="431" s="1"/>
  <c r="D8" i="439" s="1"/>
  <c r="H8" i="439" s="1"/>
  <c r="C103" i="431"/>
  <c r="M103" i="431" s="1"/>
  <c r="P103" i="431" s="1"/>
  <c r="P106" i="431" s="1"/>
  <c r="D7" i="439" s="1"/>
  <c r="C29" i="431"/>
  <c r="M29" i="431" s="1"/>
  <c r="P29" i="431" s="1"/>
  <c r="P32" i="431" s="1"/>
  <c r="D5" i="439" s="1"/>
  <c r="H5" i="439" s="1"/>
  <c r="H12" i="439" l="1"/>
  <c r="K12" i="439" s="1"/>
  <c r="D8" i="430"/>
  <c r="E8" i="430" s="1"/>
  <c r="K8" i="430" s="1"/>
  <c r="H7" i="439"/>
  <c r="K7" i="439" s="1"/>
  <c r="K6" i="439"/>
  <c r="D7" i="430"/>
  <c r="E7" i="430" s="1"/>
  <c r="D11" i="430"/>
  <c r="E11" i="430" s="1"/>
  <c r="K9" i="439"/>
  <c r="D13" i="430"/>
  <c r="E13" i="430" s="1"/>
  <c r="K10" i="439"/>
  <c r="D14" i="430"/>
  <c r="E14" i="430" s="1"/>
  <c r="K14" i="430" s="1"/>
  <c r="K11" i="439"/>
  <c r="D10" i="430"/>
  <c r="E5" i="429" s="1"/>
  <c r="K8" i="439"/>
  <c r="D16" i="430"/>
  <c r="E16" i="430" s="1"/>
  <c r="H5" i="429" s="1"/>
  <c r="H7" i="429" s="1"/>
  <c r="D6" i="430"/>
  <c r="C5" i="429" s="1"/>
  <c r="K5" i="439"/>
  <c r="K11" i="430" l="1"/>
  <c r="K12" i="430" s="1"/>
  <c r="E12" i="430"/>
  <c r="F5" i="429" s="1"/>
  <c r="E10" i="430"/>
  <c r="K10" i="430" s="1"/>
  <c r="E9" i="430"/>
  <c r="D5" i="429" s="1"/>
  <c r="D7" i="429" s="1"/>
  <c r="E15" i="430"/>
  <c r="K16" i="430"/>
  <c r="E6" i="430"/>
  <c r="K6" i="430" s="1"/>
  <c r="K7" i="430"/>
  <c r="K9" i="430" s="1"/>
  <c r="C7" i="429"/>
  <c r="E7" i="429"/>
  <c r="K13" i="430"/>
  <c r="K15" i="430" s="1"/>
  <c r="F7" i="429" l="1"/>
  <c r="G5" i="429"/>
  <c r="G7" i="429" s="1"/>
  <c r="D57" i="475" l="1"/>
  <c r="E57" i="475" s="1"/>
  <c r="F57" i="475" s="1"/>
  <c r="C17" i="427"/>
  <c r="D17" i="475" s="1"/>
  <c r="E17" i="475" s="1"/>
  <c r="F17" i="475" s="1"/>
  <c r="D56" i="475" l="1"/>
  <c r="E56" i="475" s="1"/>
  <c r="F56" i="475" s="1"/>
  <c r="E25" i="427"/>
  <c r="H20" i="429"/>
  <c r="H21" i="429" l="1"/>
  <c r="H22" i="429" s="1"/>
  <c r="H23" i="429" s="1"/>
  <c r="D58" i="475"/>
  <c r="E58" i="475" s="1"/>
  <c r="F58" i="475" s="1"/>
  <c r="H24" i="429" l="1"/>
  <c r="H26" i="429" s="1"/>
  <c r="D10" i="427" s="1"/>
  <c r="H31" i="429" l="1"/>
  <c r="F6" i="448" l="1"/>
  <c r="C11" i="446" s="1"/>
  <c r="C14" i="446" s="1"/>
  <c r="F7" i="448"/>
  <c r="D11" i="446" s="1"/>
  <c r="B11" i="446"/>
  <c r="B14" i="446" s="1"/>
  <c r="D31" i="475"/>
  <c r="E31" i="475" s="1"/>
  <c r="F31" i="475" s="1"/>
  <c r="E10" i="427"/>
  <c r="D51" i="475" s="1"/>
  <c r="E51" i="475" s="1"/>
  <c r="F51" i="475" s="1"/>
  <c r="C8" i="448"/>
  <c r="D8" i="448" s="1"/>
  <c r="C9" i="448" l="1"/>
  <c r="D9" i="448" s="1"/>
  <c r="E17" i="429"/>
  <c r="E20" i="429" s="1"/>
  <c r="E21" i="429" s="1"/>
  <c r="E22" i="429" s="1"/>
  <c r="E23" i="429" s="1"/>
  <c r="D14" i="446"/>
  <c r="F9" i="448"/>
  <c r="F11" i="446" s="1"/>
  <c r="D17" i="429"/>
  <c r="D20" i="429" s="1"/>
  <c r="D21" i="429" s="1"/>
  <c r="D22" i="429" s="1"/>
  <c r="D23" i="429" s="1"/>
  <c r="C17" i="429"/>
  <c r="C20" i="429" s="1"/>
  <c r="C21" i="429" l="1"/>
  <c r="C22" i="429" s="1"/>
  <c r="C23" i="429" s="1"/>
  <c r="F14" i="446"/>
  <c r="G17" i="429"/>
  <c r="G20" i="429" s="1"/>
  <c r="G21" i="429" s="1"/>
  <c r="G22" i="429" s="1"/>
  <c r="G23" i="429" s="1"/>
  <c r="G24" i="429" s="1"/>
  <c r="F8" i="448"/>
  <c r="E11" i="446" s="1"/>
  <c r="D24" i="429"/>
  <c r="D25" i="429"/>
  <c r="E24" i="429"/>
  <c r="E25" i="429"/>
  <c r="C25" i="429" l="1"/>
  <c r="C24" i="429"/>
  <c r="E14" i="446"/>
  <c r="F17" i="429"/>
  <c r="F20" i="429" s="1"/>
  <c r="F21" i="429" s="1"/>
  <c r="F22" i="429" s="1"/>
  <c r="F23" i="429" s="1"/>
  <c r="G25" i="429"/>
  <c r="G26" i="429" s="1"/>
  <c r="D9" i="427" s="1"/>
  <c r="D9" i="480" s="1"/>
  <c r="G10" i="481" s="1"/>
  <c r="H10" i="481" s="1"/>
  <c r="J10" i="481" s="1"/>
  <c r="K10" i="481" s="1"/>
  <c r="D26" i="429"/>
  <c r="D6" i="427" s="1"/>
  <c r="D7" i="480" s="1"/>
  <c r="G8" i="481" s="1"/>
  <c r="H8" i="481" s="1"/>
  <c r="J8" i="481" s="1"/>
  <c r="K8" i="481" s="1"/>
  <c r="E26" i="429"/>
  <c r="D7" i="427" s="1"/>
  <c r="D8" i="480" s="1"/>
  <c r="G9" i="481" s="1"/>
  <c r="H9" i="481" s="1"/>
  <c r="J9" i="481" s="1"/>
  <c r="K9" i="481" s="1"/>
  <c r="C26" i="429" l="1"/>
  <c r="D5" i="427" s="1"/>
  <c r="D6" i="480" s="1"/>
  <c r="G7" i="481" s="1"/>
  <c r="H7" i="481" s="1"/>
  <c r="E7" i="427"/>
  <c r="E8" i="480" s="1"/>
  <c r="J8" i="480" s="1"/>
  <c r="F24" i="429"/>
  <c r="F25" i="429"/>
  <c r="E31" i="429"/>
  <c r="G31" i="429"/>
  <c r="D31" i="429"/>
  <c r="H6" i="481" l="1"/>
  <c r="J7" i="481"/>
  <c r="K7" i="481" s="1"/>
  <c r="C31" i="429"/>
  <c r="F26" i="429"/>
  <c r="D8" i="427" s="1"/>
  <c r="J13" i="481" l="1"/>
  <c r="K13" i="481" s="1"/>
  <c r="J6" i="481"/>
  <c r="K6" i="481" s="1"/>
  <c r="F31" i="429"/>
  <c r="E6" i="427"/>
  <c r="D48" i="475"/>
  <c r="E48" i="475" s="1"/>
  <c r="F48" i="475" s="1"/>
  <c r="D28" i="475"/>
  <c r="E28" i="475" s="1"/>
  <c r="F28" i="475" s="1"/>
  <c r="D27" i="475"/>
  <c r="E27" i="475" s="1"/>
  <c r="F27" i="475" s="1"/>
  <c r="E9" i="427"/>
  <c r="D30" i="475"/>
  <c r="E30" i="475" s="1"/>
  <c r="F30" i="475" s="1"/>
  <c r="E5" i="427"/>
  <c r="D26" i="475"/>
  <c r="E26" i="475" s="1"/>
  <c r="F26" i="475" s="1"/>
  <c r="D50" i="475" l="1"/>
  <c r="E50" i="475" s="1"/>
  <c r="F50" i="475" s="1"/>
  <c r="E9" i="480"/>
  <c r="J9" i="480" s="1"/>
  <c r="D46" i="475"/>
  <c r="E46" i="475" s="1"/>
  <c r="F46" i="475" s="1"/>
  <c r="E6" i="480"/>
  <c r="D5" i="426"/>
  <c r="D47" i="475"/>
  <c r="E47" i="475" s="1"/>
  <c r="F47" i="475" s="1"/>
  <c r="E7" i="480"/>
  <c r="J7" i="480" s="1"/>
  <c r="D29" i="475"/>
  <c r="E29" i="475" s="1"/>
  <c r="F29" i="475" s="1"/>
  <c r="E8" i="427"/>
  <c r="D49" i="475" s="1"/>
  <c r="E49" i="475" s="1"/>
  <c r="F49" i="475" s="1"/>
  <c r="J6" i="480" l="1"/>
  <c r="E10" i="480"/>
  <c r="E23" i="427"/>
  <c r="E11" i="427"/>
  <c r="J10" i="480" l="1"/>
  <c r="E5" i="480"/>
  <c r="J5" i="480" s="1"/>
  <c r="D52" i="475"/>
  <c r="E52" i="475" s="1"/>
  <c r="F52" i="475" s="1"/>
  <c r="E18" i="427"/>
  <c r="E22" i="427" s="1"/>
  <c r="D65" i="475" s="1"/>
  <c r="E65" i="475" s="1"/>
  <c r="F65" i="475" s="1"/>
  <c r="D59" i="475" l="1"/>
  <c r="E59" i="475" s="1"/>
  <c r="F59" i="475" s="1"/>
</calcChain>
</file>

<file path=xl/sharedStrings.xml><?xml version="1.0" encoding="utf-8"?>
<sst xmlns="http://schemas.openxmlformats.org/spreadsheetml/2006/main" count="1565" uniqueCount="723">
  <si>
    <t>단위</t>
  </si>
  <si>
    <t>단가</t>
  </si>
  <si>
    <t>(단위 : 원)</t>
  </si>
  <si>
    <t>재료비</t>
  </si>
  <si>
    <t>노무비</t>
  </si>
  <si>
    <t>경비</t>
  </si>
  <si>
    <t/>
  </si>
  <si>
    <t>금액</t>
  </si>
  <si>
    <t>슬러지 수집∙운반비 집계표</t>
    <phoneticPr fontId="65" type="noConversion"/>
  </si>
  <si>
    <t>수도권매립지
(탈수케익)</t>
  </si>
  <si>
    <t>수도권매립지
(침사협잡물)</t>
  </si>
  <si>
    <t>민간위탁처리
(탈수케익)</t>
  </si>
  <si>
    <t>민간위탁처리
(협잡물)</t>
  </si>
  <si>
    <t>(단위: 원/톤)</t>
  </si>
  <si>
    <t>(단위 : 원)</t>
    <phoneticPr fontId="12" type="noConversion"/>
  </si>
  <si>
    <t>(단위 : TON당)</t>
    <phoneticPr fontId="129" type="noConversion"/>
  </si>
  <si>
    <t>Q =</t>
    <phoneticPr fontId="129" type="noConversion"/>
  </si>
  <si>
    <t>60 × q × f × E</t>
    <phoneticPr fontId="129" type="noConversion"/>
  </si>
  <si>
    <t>Cmt</t>
    <phoneticPr fontId="129" type="noConversion"/>
  </si>
  <si>
    <t>=</t>
    <phoneticPr fontId="129" type="noConversion"/>
  </si>
  <si>
    <t>q =</t>
    <phoneticPr fontId="129" type="noConversion"/>
  </si>
  <si>
    <t>T</t>
    <phoneticPr fontId="129" type="noConversion"/>
  </si>
  <si>
    <t>t =</t>
    <phoneticPr fontId="129" type="noConversion"/>
  </si>
  <si>
    <t xml:space="preserve"> 24  TON (덤프트럭 적재용량)</t>
    <phoneticPr fontId="129" type="noConversion"/>
  </si>
  <si>
    <t>E =</t>
    <phoneticPr fontId="129" type="noConversion"/>
  </si>
  <si>
    <t>f =</t>
    <phoneticPr fontId="129" type="noConversion"/>
  </si>
  <si>
    <t>(</t>
    <phoneticPr fontId="129" type="noConversion"/>
  </si>
  <si>
    <t>+</t>
    <phoneticPr fontId="129" type="noConversion"/>
  </si>
  <si>
    <t>재료비 :</t>
    <phoneticPr fontId="129" type="noConversion"/>
  </si>
  <si>
    <t>&lt;적용1&gt; 2차로 교외포장도로 (2,000 대/일 이상)</t>
    <phoneticPr fontId="129" type="noConversion"/>
  </si>
  <si>
    <t>&lt;적용4&gt; 4차로 이상의 교통량 및 교통대기가 많은 시가지포장도로(40,000대/일)</t>
    <phoneticPr fontId="129" type="noConversion"/>
  </si>
  <si>
    <t>&lt;적용5&gt; 4차로 고속도로 (편도 교통량 1일 40,000대 미만)</t>
    <phoneticPr fontId="129" type="noConversion"/>
  </si>
  <si>
    <t>&lt;적용6&gt; 2차로 고속도로 또는 교통량(편도) 1일 40,000대 이상의 4차로 고속도로</t>
    <phoneticPr fontId="129" type="noConversion"/>
  </si>
  <si>
    <t>톤</t>
  </si>
  <si>
    <t>내 역 서 집 계 표</t>
    <phoneticPr fontId="12" type="noConversion"/>
  </si>
  <si>
    <t>민간위탁처리(탈수케익)</t>
  </si>
  <si>
    <t>민간위탁처리(협잡물)</t>
  </si>
  <si>
    <t>금   액</t>
    <phoneticPr fontId="12" type="noConversion"/>
  </si>
  <si>
    <t>경         비</t>
    <phoneticPr fontId="12" type="noConversion"/>
  </si>
  <si>
    <t>노   무   비</t>
    <phoneticPr fontId="12" type="noConversion"/>
  </si>
  <si>
    <t>재   료   비</t>
    <phoneticPr fontId="12" type="noConversion"/>
  </si>
  <si>
    <t>단  위</t>
    <phoneticPr fontId="12" type="noConversion"/>
  </si>
  <si>
    <t>구            분</t>
    <phoneticPr fontId="12" type="noConversion"/>
  </si>
  <si>
    <t>24TON</t>
  </si>
  <si>
    <t>고용보험요율</t>
  </si>
  <si>
    <t>보 험 료 산 출 표</t>
    <phoneticPr fontId="129" type="noConversion"/>
  </si>
  <si>
    <t>경 비 집 계 표</t>
    <phoneticPr fontId="129" type="noConversion"/>
  </si>
  <si>
    <t>노인장기요양보험</t>
  </si>
  <si>
    <t>보험료 산출표 참조</t>
  </si>
  <si>
    <t>㎥/HR</t>
    <phoneticPr fontId="12" type="noConversion"/>
  </si>
  <si>
    <t>원/㎥</t>
  </si>
  <si>
    <t>원/HR</t>
    <phoneticPr fontId="12" type="noConversion"/>
  </si>
  <si>
    <t>=</t>
    <phoneticPr fontId="12" type="noConversion"/>
  </si>
  <si>
    <t>산재보험료</t>
  </si>
  <si>
    <t>고용보험료</t>
  </si>
  <si>
    <t>건강보험료</t>
  </si>
  <si>
    <t>연금보험료</t>
  </si>
  <si>
    <t>국민연금법 제88조</t>
  </si>
  <si>
    <t>산업재해보상보험법 제4조</t>
  </si>
  <si>
    <t>고용보험법 제6조</t>
  </si>
  <si>
    <t>차 량 보 험 료 산 출 표</t>
    <phoneticPr fontId="129" type="noConversion"/>
  </si>
  <si>
    <t xml:space="preserve">    4. 톤당 차량보험료 = 1일 차량보험료 ÷ 1일 운반량(톤) </t>
    <phoneticPr fontId="12" type="noConversion"/>
  </si>
  <si>
    <t>차량검사비 산출표</t>
    <phoneticPr fontId="129" type="noConversion"/>
  </si>
  <si>
    <t xml:space="preserve">    4. 톤당 차량검사비 = 1일 차량검사비 ÷ 1일 운반량(톤) </t>
  </si>
  <si>
    <t>복리후생비 산출표</t>
    <phoneticPr fontId="129" type="noConversion"/>
  </si>
  <si>
    <t>연간</t>
  </si>
  <si>
    <t>1일 운반 가능량 산출표</t>
    <phoneticPr fontId="129" type="noConversion"/>
  </si>
  <si>
    <t>주) 1. 1회 사이클 시간은 단가산출표의 덤프트럭 1회 사이클 시간임</t>
    <phoneticPr fontId="12" type="noConversion"/>
  </si>
  <si>
    <t xml:space="preserve">    3. 운반톤수는 운반차량 톤수임</t>
    <phoneticPr fontId="12" type="noConversion"/>
  </si>
  <si>
    <t xml:space="preserve">    2. 1일 운행 횟수 = 480분/일 ÷ 1회 사이클 시간(분) </t>
    <phoneticPr fontId="12" type="noConversion"/>
  </si>
  <si>
    <t>업                   종</t>
  </si>
  <si>
    <t>이  윤  율 (%)</t>
  </si>
  <si>
    <t>1일
운반량(톤)</t>
  </si>
  <si>
    <t>민간위탁</t>
  </si>
  <si>
    <t>도척 파일롯</t>
  </si>
  <si>
    <t>매립</t>
  </si>
  <si>
    <t>수원시</t>
  </si>
  <si>
    <t>수도권매립지(탈수케익)</t>
  </si>
  <si>
    <t>수도권매립지(침사)</t>
  </si>
  <si>
    <t>수원시하수슬러지건조시설
(탈수케익)</t>
  </si>
  <si>
    <t>주) 1. 연간차량검사비는 교통안전공단 검사수수료(대형, 중형)를 적용하였음</t>
    <phoneticPr fontId="12" type="noConversion"/>
  </si>
  <si>
    <t>건축공사</t>
  </si>
  <si>
    <t>산근1호표</t>
  </si>
  <si>
    <t>산근2호표</t>
  </si>
  <si>
    <t>산근3호표</t>
  </si>
  <si>
    <t>산근6호표</t>
  </si>
  <si>
    <t>산근4호표</t>
  </si>
  <si>
    <t>매산</t>
  </si>
  <si>
    <t>삼성</t>
  </si>
  <si>
    <t>귀여</t>
  </si>
  <si>
    <t>검복</t>
  </si>
  <si>
    <t>불당</t>
  </si>
  <si>
    <t>오전</t>
  </si>
  <si>
    <t>엄미</t>
  </si>
  <si>
    <t>검천</t>
  </si>
  <si>
    <t>추곡</t>
  </si>
  <si>
    <t>영동</t>
  </si>
  <si>
    <t>방도</t>
  </si>
  <si>
    <t>삼리공공하수처리시설</t>
    <phoneticPr fontId="12" type="noConversion"/>
  </si>
  <si>
    <t>도척공공하수처리시설</t>
    <phoneticPr fontId="12" type="noConversion"/>
  </si>
  <si>
    <t>광주공공하수처리시설</t>
    <phoneticPr fontId="12" type="noConversion"/>
  </si>
  <si>
    <t>곤지암공공하수처리시설</t>
    <phoneticPr fontId="12" type="noConversion"/>
  </si>
  <si>
    <t>경안공공하수처리시설</t>
    <phoneticPr fontId="12" type="noConversion"/>
  </si>
  <si>
    <t>광동공공하수처리시설</t>
    <phoneticPr fontId="12" type="noConversion"/>
  </si>
  <si>
    <t>분원공공하수처리시설</t>
    <phoneticPr fontId="12" type="noConversion"/>
  </si>
  <si>
    <t>남한산성공공하수처리시설</t>
    <phoneticPr fontId="12" type="noConversion"/>
  </si>
  <si>
    <t>오포공공하수처리시설</t>
    <phoneticPr fontId="12" type="noConversion"/>
  </si>
  <si>
    <t>양벌공공하수처리시설</t>
    <phoneticPr fontId="12" type="noConversion"/>
  </si>
  <si>
    <t>(단위 : KM)</t>
    <phoneticPr fontId="12" type="noConversion"/>
  </si>
  <si>
    <t xml:space="preserve">평  균 </t>
    <phoneticPr fontId="12" type="noConversion"/>
  </si>
  <si>
    <t>처리시설별 계근대 이동거리</t>
    <phoneticPr fontId="12" type="noConversion"/>
  </si>
  <si>
    <t>구        분</t>
    <phoneticPr fontId="12" type="noConversion"/>
  </si>
  <si>
    <t>곤지암 계근대</t>
    <phoneticPr fontId="12" type="noConversion"/>
  </si>
  <si>
    <t>경안 계근대</t>
    <phoneticPr fontId="12" type="noConversion"/>
  </si>
  <si>
    <t>광주 계근대</t>
    <phoneticPr fontId="12" type="noConversion"/>
  </si>
  <si>
    <t>비 고</t>
    <phoneticPr fontId="12" type="noConversion"/>
  </si>
  <si>
    <t xml:space="preserve"> TON/㎥ (단위중량)</t>
  </si>
  <si>
    <t xml:space="preserve"> TON (덤프트럭 적재용량)</t>
  </si>
  <si>
    <t>분(1회 사이클 시간)</t>
    <phoneticPr fontId="12" type="noConversion"/>
  </si>
  <si>
    <t>산근2호표 참조</t>
  </si>
  <si>
    <t>산근3호표 참조</t>
  </si>
  <si>
    <t>산근4호표 참조</t>
  </si>
  <si>
    <t>산근6호표 참조</t>
  </si>
  <si>
    <t>산근8호표</t>
  </si>
  <si>
    <t>산근9호표</t>
  </si>
  <si>
    <t>수도권매립지(침사협잡물)</t>
  </si>
  <si>
    <t>수원시하수슬러지건조시설 (탈수케익)</t>
  </si>
  <si>
    <t>민간위탁처리(탈수케익)-2</t>
  </si>
  <si>
    <t>민간위탁처리(협잡물)-1</t>
  </si>
  <si>
    <t>민간위탁처리(협잡물)-2</t>
  </si>
  <si>
    <t xml:space="preserve">) × </t>
    <phoneticPr fontId="129" type="noConversion"/>
  </si>
  <si>
    <t>&lt;적용2&gt; 4차로 이상의 교외포장도로 (40,000 대/일 이상)</t>
    <phoneticPr fontId="129" type="noConversion"/>
  </si>
  <si>
    <t xml:space="preserve">cmt = t1 + t2 + t3 + t4 + t5 = </t>
    <phoneticPr fontId="129" type="noConversion"/>
  </si>
  <si>
    <t>광주상하수도사업소 정산비용</t>
  </si>
  <si>
    <t xml:space="preserve"> 1.75 TON/㎥ (단위중량)</t>
    <phoneticPr fontId="129" type="noConversion"/>
  </si>
  <si>
    <t xml:space="preserve"> 0.90 (작업효율)         Ls = 1.25 (토량변화율)</t>
    <phoneticPr fontId="129" type="noConversion"/>
  </si>
  <si>
    <t>60 × 17.14 × 0.80 × 0.90</t>
    <phoneticPr fontId="129" type="noConversion"/>
  </si>
  <si>
    <t>민간위탁처리(탈수케익)</t>
    <phoneticPr fontId="12" type="noConversion"/>
  </si>
  <si>
    <t>민간위탁처리(협잡물)</t>
    <phoneticPr fontId="12" type="noConversion"/>
  </si>
  <si>
    <t>잉여슬러지수집·운반</t>
    <phoneticPr fontId="12" type="noConversion"/>
  </si>
  <si>
    <t>면세</t>
    <phoneticPr fontId="12" type="noConversion"/>
  </si>
  <si>
    <t>처
리
비</t>
    <phoneticPr fontId="12" type="noConversion"/>
  </si>
  <si>
    <t>합     계</t>
    <phoneticPr fontId="61" type="noConversion"/>
  </si>
  <si>
    <t>운반비</t>
    <phoneticPr fontId="12" type="noConversion"/>
  </si>
  <si>
    <t>광주도시관리공사 대행비용</t>
    <phoneticPr fontId="12" type="noConversion"/>
  </si>
  <si>
    <t>처리비</t>
    <phoneticPr fontId="12" type="noConversion"/>
  </si>
  <si>
    <t>단 가 조 사 표</t>
    <phoneticPr fontId="12" type="noConversion"/>
  </si>
  <si>
    <t>근무복, 작업복</t>
    <phoneticPr fontId="12" type="noConversion"/>
  </si>
  <si>
    <t>벌</t>
    <phoneticPr fontId="12" type="noConversion"/>
  </si>
  <si>
    <t>컬레</t>
    <phoneticPr fontId="12" type="noConversion"/>
  </si>
  <si>
    <t xml:space="preserve">    3. 1일 운반량(톤)은 1일 운반 가능량 산출표 참조</t>
    <phoneticPr fontId="12" type="noConversion"/>
  </si>
  <si>
    <t>간 접 노 무 비 율 산 출 표</t>
    <phoneticPr fontId="129" type="noConversion"/>
  </si>
  <si>
    <t>구           분</t>
    <phoneticPr fontId="129" type="noConversion"/>
  </si>
  <si>
    <t>재질 및 규격</t>
    <phoneticPr fontId="12" type="noConversion"/>
  </si>
  <si>
    <t>수     량</t>
    <phoneticPr fontId="12" type="noConversion"/>
  </si>
  <si>
    <t>단  가</t>
    <phoneticPr fontId="12" type="noConversion"/>
  </si>
  <si>
    <t>단   가</t>
    <phoneticPr fontId="12" type="noConversion"/>
  </si>
  <si>
    <t>시간당 기계경비 일위대가 집계표</t>
    <phoneticPr fontId="12" type="noConversion"/>
  </si>
  <si>
    <t>&lt;적용3&gt; 2차로 시가지도로 (7,000 ~ 2,000 대/일)</t>
    <phoneticPr fontId="129" type="noConversion"/>
  </si>
  <si>
    <t>× Ls = 17.14 ㎥ (적재용적)</t>
    <phoneticPr fontId="12" type="noConversion"/>
  </si>
  <si>
    <r>
      <t>ɣ</t>
    </r>
    <r>
      <rPr>
        <vertAlign val="subscript"/>
        <sz val="10"/>
        <color theme="1"/>
        <rFont val="맑은 고딕"/>
        <family val="3"/>
        <charset val="129"/>
        <scheme val="minor"/>
      </rPr>
      <t>t</t>
    </r>
    <phoneticPr fontId="129" type="noConversion"/>
  </si>
  <si>
    <t>톤수</t>
    <phoneticPr fontId="12" type="noConversion"/>
  </si>
  <si>
    <r>
      <t>ɣ</t>
    </r>
    <r>
      <rPr>
        <vertAlign val="subscript"/>
        <sz val="10"/>
        <color theme="1"/>
        <rFont val="맑은 고딕"/>
        <family val="3"/>
        <charset val="129"/>
        <scheme val="minor"/>
      </rPr>
      <t>t</t>
    </r>
    <r>
      <rPr>
        <sz val="10"/>
        <rFont val="맑은 고딕"/>
        <family val="3"/>
        <charset val="129"/>
        <scheme val="minor"/>
      </rPr>
      <t xml:space="preserve"> =
=</t>
    </r>
    <phoneticPr fontId="129" type="noConversion"/>
  </si>
  <si>
    <t>모래건조</t>
    <phoneticPr fontId="12" type="noConversion"/>
  </si>
  <si>
    <t>모래</t>
    <phoneticPr fontId="12" type="noConversion"/>
  </si>
  <si>
    <t xml:space="preserve"> 1 / Ls = 1 / 1.25 = 0.80 (토량환산계수)</t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</si>
  <si>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1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</si>
  <si>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2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</si>
  <si>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3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</si>
  <si>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</si>
  <si>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4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</si>
  <si>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t>노무비 :</t>
    <phoneticPr fontId="129" type="noConversion"/>
  </si>
  <si>
    <t>원/HR ÷</t>
    <phoneticPr fontId="12" type="noConversion"/>
  </si>
  <si>
    <t>㎥/HR</t>
    <phoneticPr fontId="129" type="noConversion"/>
  </si>
  <si>
    <t>=</t>
    <phoneticPr fontId="12" type="noConversion"/>
  </si>
  <si>
    <t>경비 :</t>
    <phoneticPr fontId="129" type="noConversion"/>
  </si>
  <si>
    <t>원/HR</t>
    <phoneticPr fontId="12" type="noConversion"/>
  </si>
  <si>
    <t>합     계</t>
    <phoneticPr fontId="129" type="noConversion"/>
  </si>
  <si>
    <t>주)1. t1값의 적재방법이 자동으로 적재되거나 현장작업자에 의해 적재가 이루어지기 때문에 계상하지 않음</t>
    <phoneticPr fontId="129" type="noConversion"/>
  </si>
  <si>
    <t xml:space="preserve">   2. t2값은 차량의 왕복시간(분)</t>
    <phoneticPr fontId="129" type="noConversion"/>
  </si>
  <si>
    <t xml:space="preserve">   3. t3값은 적하시간 (점토, 토질토, 작업조건 좋음)</t>
    <phoneticPr fontId="129" type="noConversion"/>
  </si>
  <si>
    <t xml:space="preserve">   4. t4값은 적재장소에 도착한 때로부터 적재작업이 시작될 때까지의 시간 (적재장소 넓음)</t>
    <phoneticPr fontId="129" type="noConversion"/>
  </si>
  <si>
    <t xml:space="preserve">   5. t5값은 적재함 덮개 설치 및 해체시간 (자동덮개시설)</t>
    <phoneticPr fontId="129" type="noConversion"/>
  </si>
  <si>
    <t>(단위 : TON당)</t>
    <phoneticPr fontId="129" type="noConversion"/>
  </si>
  <si>
    <t>Q =</t>
    <phoneticPr fontId="129" type="noConversion"/>
  </si>
  <si>
    <t>60 × q × f × E</t>
    <phoneticPr fontId="129" type="noConversion"/>
  </si>
  <si>
    <t>Cmt</t>
    <phoneticPr fontId="129" type="noConversion"/>
  </si>
  <si>
    <t>=</t>
    <phoneticPr fontId="129" type="noConversion"/>
  </si>
  <si>
    <t>×</t>
    <phoneticPr fontId="12" type="noConversion"/>
  </si>
  <si>
    <t>㎥/HR</t>
    <phoneticPr fontId="12" type="noConversion"/>
  </si>
  <si>
    <t>q =</t>
    <phoneticPr fontId="129" type="noConversion"/>
  </si>
  <si>
    <t>T</t>
    <phoneticPr fontId="129" type="noConversion"/>
  </si>
  <si>
    <t xml:space="preserve">× L = </t>
    <phoneticPr fontId="129" type="noConversion"/>
  </si>
  <si>
    <t xml:space="preserve"> ㎥ (적재용적)</t>
    <phoneticPr fontId="12" type="noConversion"/>
  </si>
  <si>
    <r>
      <t>ɣ</t>
    </r>
    <r>
      <rPr>
        <vertAlign val="subscript"/>
        <sz val="10"/>
        <color theme="1"/>
        <rFont val="맑은 고딕"/>
        <family val="3"/>
        <charset val="129"/>
        <scheme val="minor"/>
      </rPr>
      <t>t</t>
    </r>
    <phoneticPr fontId="129" type="noConversion"/>
  </si>
  <si>
    <t>t =</t>
    <phoneticPr fontId="129" type="noConversion"/>
  </si>
  <si>
    <r>
      <t>ɣ</t>
    </r>
    <r>
      <rPr>
        <vertAlign val="subscript"/>
        <sz val="10"/>
        <color theme="1"/>
        <rFont val="맑은 고딕"/>
        <family val="3"/>
        <charset val="129"/>
        <scheme val="minor"/>
      </rPr>
      <t>t</t>
    </r>
    <r>
      <rPr>
        <sz val="10"/>
        <rFont val="맑은 고딕"/>
        <family val="3"/>
        <charset val="129"/>
        <scheme val="minor"/>
      </rPr>
      <t xml:space="preserve"> =
=</t>
    </r>
    <phoneticPr fontId="129" type="noConversion"/>
  </si>
  <si>
    <t>E =</t>
    <phoneticPr fontId="129" type="noConversion"/>
  </si>
  <si>
    <t xml:space="preserve"> (작업효율)</t>
    <phoneticPr fontId="12" type="noConversion"/>
  </si>
  <si>
    <t xml:space="preserve">Ls = </t>
    <phoneticPr fontId="12" type="noConversion"/>
  </si>
  <si>
    <t xml:space="preserve"> (토량변화율)</t>
    <phoneticPr fontId="12" type="noConversion"/>
  </si>
  <si>
    <t>f =</t>
    <phoneticPr fontId="129" type="noConversion"/>
  </si>
  <si>
    <t xml:space="preserve"> 1 / Ls = 1 / 1.25 = </t>
    <phoneticPr fontId="129" type="noConversion"/>
  </si>
  <si>
    <t xml:space="preserve"> (토량환산계수)</t>
    <phoneticPr fontId="12" type="noConversion"/>
  </si>
  <si>
    <t xml:space="preserve">cmt = t1 + t2 + t3 + t4 + t5 = </t>
    <phoneticPr fontId="12" type="noConversion"/>
  </si>
  <si>
    <t>분(1회 사이클 시간)</t>
    <phoneticPr fontId="12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</si>
  <si>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1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</si>
  <si>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2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</si>
  <si>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t>(</t>
    <phoneticPr fontId="129" type="noConversion"/>
  </si>
  <si>
    <t>+</t>
    <phoneticPr fontId="129" type="noConversion"/>
  </si>
  <si>
    <t>) ×</t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</si>
  <si>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3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</si>
  <si>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5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</si>
  <si>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r>
      <t>t</t>
    </r>
    <r>
      <rPr>
        <vertAlign val="subscript"/>
        <sz val="10"/>
        <color theme="1"/>
        <rFont val="맑은 고딕"/>
        <family val="3"/>
        <charset val="129"/>
        <scheme val="minor"/>
      </rPr>
      <t>4</t>
    </r>
    <r>
      <rPr>
        <sz val="10"/>
        <rFont val="맑은 고딕"/>
        <family val="3"/>
        <charset val="129"/>
        <scheme val="minor"/>
      </rPr>
      <t xml:space="preserve"> =</t>
    </r>
    <phoneticPr fontId="129" type="noConversion"/>
  </si>
  <si>
    <t>재료비 :</t>
    <phoneticPr fontId="129" type="noConversion"/>
  </si>
  <si>
    <t>㎥/HR =</t>
    <phoneticPr fontId="129" type="noConversion"/>
  </si>
  <si>
    <t>톤수</t>
    <phoneticPr fontId="12" type="noConversion"/>
  </si>
  <si>
    <t>모래건조</t>
    <phoneticPr fontId="12" type="noConversion"/>
  </si>
  <si>
    <t>모래</t>
    <phoneticPr fontId="12" type="noConversion"/>
  </si>
  <si>
    <t xml:space="preserve"> 1 / Ls = 1 / 1.15 = </t>
    <phoneticPr fontId="129" type="noConversion"/>
  </si>
  <si>
    <t>일 위 대 가  집 계 표</t>
    <phoneticPr fontId="12" type="noConversion"/>
  </si>
  <si>
    <t>5TON</t>
    <phoneticPr fontId="12" type="noConversion"/>
  </si>
  <si>
    <t>24TON</t>
    <phoneticPr fontId="12" type="noConversion"/>
  </si>
  <si>
    <t>산근10호표</t>
    <phoneticPr fontId="12" type="noConversion"/>
  </si>
  <si>
    <t>잉여슬러지수집·운반</t>
    <phoneticPr fontId="12" type="noConversion"/>
  </si>
  <si>
    <t>(단위 : 톤)</t>
    <phoneticPr fontId="61" type="noConversion"/>
  </si>
  <si>
    <t>경  안</t>
    <phoneticPr fontId="12" type="noConversion"/>
  </si>
  <si>
    <t>합  계</t>
    <phoneticPr fontId="12" type="noConversion"/>
  </si>
  <si>
    <t>직접노무비</t>
    <phoneticPr fontId="12" type="noConversion"/>
  </si>
  <si>
    <t>기계경비</t>
    <phoneticPr fontId="12" type="noConversion"/>
  </si>
  <si>
    <t>합     계</t>
    <phoneticPr fontId="12" type="noConversion"/>
  </si>
  <si>
    <t>비 고</t>
    <phoneticPr fontId="12" type="noConversion"/>
  </si>
  <si>
    <t>산근1호표 참조</t>
    <phoneticPr fontId="12" type="noConversion"/>
  </si>
  <si>
    <t>산근8호표 참조</t>
    <phoneticPr fontId="12" type="noConversion"/>
  </si>
  <si>
    <t>산근9호표 참조</t>
    <phoneticPr fontId="12" type="noConversion"/>
  </si>
  <si>
    <t>산근10호표 참조</t>
    <phoneticPr fontId="12" type="noConversion"/>
  </si>
  <si>
    <t>잉여슬러지
수집운반</t>
    <phoneticPr fontId="12" type="noConversion"/>
  </si>
  <si>
    <t>(단위 : 원)</t>
    <phoneticPr fontId="61" type="noConversion"/>
  </si>
  <si>
    <t>구             분</t>
    <phoneticPr fontId="12" type="noConversion"/>
  </si>
  <si>
    <t>예상발생량
(톤)</t>
    <phoneticPr fontId="12" type="noConversion"/>
  </si>
  <si>
    <t>톤당단가</t>
    <phoneticPr fontId="12" type="noConversion"/>
  </si>
  <si>
    <t>연간금액</t>
    <phoneticPr fontId="12" type="noConversion"/>
  </si>
  <si>
    <t>비  고</t>
    <phoneticPr fontId="12" type="noConversion"/>
  </si>
  <si>
    <t>운
반
비</t>
    <phoneticPr fontId="12" type="noConversion"/>
  </si>
  <si>
    <t>수도권매립지(탈수케익)</t>
    <phoneticPr fontId="12" type="noConversion"/>
  </si>
  <si>
    <t>수도권매립지(침사)</t>
    <phoneticPr fontId="12" type="noConversion"/>
  </si>
  <si>
    <t>수원시하수슬러지건조시설
(탈수케익)</t>
    <phoneticPr fontId="12" type="noConversion"/>
  </si>
  <si>
    <t>구      분</t>
    <phoneticPr fontId="65" type="noConversion"/>
  </si>
  <si>
    <t>수도권매립지
(탈수케익)</t>
    <phoneticPr fontId="65" type="noConversion"/>
  </si>
  <si>
    <t>수도권매립지
(침사협잡물)</t>
    <phoneticPr fontId="65" type="noConversion"/>
  </si>
  <si>
    <t>수원시하수슬러지건조시설
(탈수케익)</t>
    <phoneticPr fontId="65" type="noConversion"/>
  </si>
  <si>
    <t>민간위탁처리
(탈수케익)</t>
    <phoneticPr fontId="65" type="noConversion"/>
  </si>
  <si>
    <t>민간위탁처리
(협잡물)</t>
    <phoneticPr fontId="65" type="noConversion"/>
  </si>
  <si>
    <t>잉여슬러지
수집운반</t>
    <phoneticPr fontId="12" type="noConversion"/>
  </si>
  <si>
    <t>재
료
비</t>
    <phoneticPr fontId="65" type="noConversion"/>
  </si>
  <si>
    <t>직접재료비</t>
    <phoneticPr fontId="65" type="noConversion"/>
  </si>
  <si>
    <t>간접재료비</t>
    <phoneticPr fontId="65" type="noConversion"/>
  </si>
  <si>
    <t>계</t>
    <phoneticPr fontId="65" type="noConversion"/>
  </si>
  <si>
    <t>노
무
비</t>
    <phoneticPr fontId="65" type="noConversion"/>
  </si>
  <si>
    <t>직접노무비</t>
    <phoneticPr fontId="65" type="noConversion"/>
  </si>
  <si>
    <t>경
비</t>
    <phoneticPr fontId="65" type="noConversion"/>
  </si>
  <si>
    <t>산재보험료</t>
    <phoneticPr fontId="12" type="noConversion"/>
  </si>
  <si>
    <t>고용보험료</t>
    <phoneticPr fontId="12" type="noConversion"/>
  </si>
  <si>
    <t>건강보험료</t>
    <phoneticPr fontId="12" type="noConversion"/>
  </si>
  <si>
    <t>연금보험료</t>
    <phoneticPr fontId="12" type="noConversion"/>
  </si>
  <si>
    <t>노인장기요양보험</t>
    <phoneticPr fontId="12" type="noConversion"/>
  </si>
  <si>
    <t>차량보험료</t>
    <phoneticPr fontId="12" type="noConversion"/>
  </si>
  <si>
    <t>차량검사비</t>
    <phoneticPr fontId="12" type="noConversion"/>
  </si>
  <si>
    <t>복리후생비</t>
    <phoneticPr fontId="12" type="noConversion"/>
  </si>
  <si>
    <t>기계경비</t>
    <phoneticPr fontId="12" type="noConversion"/>
  </si>
  <si>
    <t>소계</t>
    <phoneticPr fontId="65" type="noConversion"/>
  </si>
  <si>
    <t>부가가치세(10%)</t>
    <phoneticPr fontId="65" type="noConversion"/>
  </si>
  <si>
    <t>이        윤(10%)</t>
    <phoneticPr fontId="65" type="noConversion"/>
  </si>
  <si>
    <t>합               계</t>
    <phoneticPr fontId="65" type="noConversion"/>
  </si>
  <si>
    <t>용   역   원   가</t>
    <phoneticPr fontId="65" type="noConversion"/>
  </si>
  <si>
    <t>총    원    가</t>
    <phoneticPr fontId="65" type="noConversion"/>
  </si>
  <si>
    <t>(단위 : 원)</t>
    <phoneticPr fontId="12" type="noConversion"/>
  </si>
  <si>
    <t>구     분</t>
    <phoneticPr fontId="12" type="noConversion"/>
  </si>
  <si>
    <t>단위</t>
    <phoneticPr fontId="12" type="noConversion"/>
  </si>
  <si>
    <t>수량</t>
    <phoneticPr fontId="12" type="noConversion"/>
  </si>
  <si>
    <t>직접재료비</t>
    <phoneticPr fontId="12" type="noConversion"/>
  </si>
  <si>
    <t xml:space="preserve"> 수도권매립지(탈수케익)</t>
    <phoneticPr fontId="12" type="noConversion"/>
  </si>
  <si>
    <t xml:space="preserve"> 수도권매립지(침사협잡물)</t>
    <phoneticPr fontId="12" type="noConversion"/>
  </si>
  <si>
    <t xml:space="preserve"> 수원시하수슬러지건조시설 (탈수케익)</t>
    <phoneticPr fontId="12" type="noConversion"/>
  </si>
  <si>
    <t xml:space="preserve"> 잉여슬러지 수집운반</t>
    <phoneticPr fontId="12" type="noConversion"/>
  </si>
  <si>
    <t xml:space="preserve"> 민간위탁처리(협잡물)-1</t>
    <phoneticPr fontId="12" type="noConversion"/>
  </si>
  <si>
    <t xml:space="preserve"> 민간위탁처리(협잡물)-2</t>
    <phoneticPr fontId="12" type="noConversion"/>
  </si>
  <si>
    <t>처리장</t>
    <phoneticPr fontId="12" type="noConversion"/>
  </si>
  <si>
    <t>폐기물</t>
    <phoneticPr fontId="12" type="noConversion"/>
  </si>
  <si>
    <t>총발생량</t>
    <phoneticPr fontId="12" type="noConversion"/>
  </si>
  <si>
    <t>처리방법</t>
    <phoneticPr fontId="12" type="noConversion"/>
  </si>
  <si>
    <t>수원시</t>
    <phoneticPr fontId="61" type="noConversion"/>
  </si>
  <si>
    <t>도척 파일롯</t>
    <phoneticPr fontId="12" type="noConversion"/>
  </si>
  <si>
    <t>매립</t>
    <phoneticPr fontId="12" type="noConversion"/>
  </si>
  <si>
    <t>(단위:톤,원)</t>
    <phoneticPr fontId="61" type="noConversion"/>
  </si>
  <si>
    <t>운반량</t>
    <phoneticPr fontId="61" type="noConversion"/>
  </si>
  <si>
    <t>운반비</t>
    <phoneticPr fontId="61" type="noConversion"/>
  </si>
  <si>
    <t>유입증가율</t>
    <phoneticPr fontId="12" type="noConversion"/>
  </si>
  <si>
    <t>수청</t>
    <phoneticPr fontId="61" type="noConversion"/>
  </si>
  <si>
    <t>합 계</t>
    <phoneticPr fontId="220" type="noConversion"/>
  </si>
  <si>
    <t>구  분</t>
    <phoneticPr fontId="61" type="noConversion"/>
  </si>
  <si>
    <t>호     표</t>
    <phoneticPr fontId="12" type="noConversion"/>
  </si>
  <si>
    <t>공                종</t>
    <phoneticPr fontId="12" type="noConversion"/>
  </si>
  <si>
    <t>규   격</t>
    <phoneticPr fontId="12" type="noConversion"/>
  </si>
  <si>
    <t>직접노무비</t>
    <phoneticPr fontId="12" type="noConversion"/>
  </si>
  <si>
    <t>기계경비</t>
    <phoneticPr fontId="12" type="noConversion"/>
  </si>
  <si>
    <t>비 고</t>
    <phoneticPr fontId="12" type="noConversion"/>
  </si>
  <si>
    <t>24TON</t>
    <phoneticPr fontId="12" type="noConversion"/>
  </si>
  <si>
    <t>산 출 근 거</t>
    <phoneticPr fontId="129" type="noConversion"/>
  </si>
  <si>
    <t>공사비</t>
    <phoneticPr fontId="129" type="noConversion"/>
  </si>
  <si>
    <t>직접
재료비</t>
    <phoneticPr fontId="129" type="noConversion"/>
  </si>
  <si>
    <t>직접
노무비</t>
    <phoneticPr fontId="129" type="noConversion"/>
  </si>
  <si>
    <t>기계
경비</t>
    <phoneticPr fontId="129" type="noConversion"/>
  </si>
  <si>
    <t>산근 1호표 - 수도권매립지(탈수케익_곤지암 계근대)</t>
    <phoneticPr fontId="129" type="noConversion"/>
  </si>
  <si>
    <t xml:space="preserve"> 건설기계 : 덤프트럭(24TON)</t>
    <phoneticPr fontId="129" type="noConversion"/>
  </si>
  <si>
    <t xml:space="preserve"> 건설기계 : 덤프트럭(5TON)</t>
    <phoneticPr fontId="12" type="noConversion"/>
  </si>
  <si>
    <t>산근 3호표 - 수도권매립지(침사협잡물_경안 처리장)</t>
    <phoneticPr fontId="12" type="noConversion"/>
  </si>
  <si>
    <t>d</t>
    <phoneticPr fontId="12" type="noConversion"/>
  </si>
  <si>
    <t xml:space="preserve"> 건설기계 : 덤프트럭(24TON)</t>
    <phoneticPr fontId="12" type="noConversion"/>
  </si>
  <si>
    <t xml:space="preserve"> 건설기계 : 덤프트럭(24TON)</t>
    <phoneticPr fontId="12" type="noConversion"/>
  </si>
  <si>
    <t xml:space="preserve"> 건설기계 : 덤프트럭(5TON)</t>
    <phoneticPr fontId="12" type="noConversion"/>
  </si>
  <si>
    <t>산근 6호표-민간위탁처리(탈수케익)-2</t>
    <phoneticPr fontId="12" type="noConversion"/>
  </si>
  <si>
    <t>산근 8호표-민간위탁처리(침사협잡물)-1</t>
    <phoneticPr fontId="12" type="noConversion"/>
  </si>
  <si>
    <t>산근 9호표-민간위탁처리(침사협잡물)-2</t>
    <phoneticPr fontId="12" type="noConversion"/>
  </si>
  <si>
    <t>산근 10호표-잉여슬러지수집·운반</t>
    <phoneticPr fontId="12" type="noConversion"/>
  </si>
  <si>
    <t xml:space="preserve"> 건설기계 : 덤프트럭(5TON)</t>
    <phoneticPr fontId="12" type="noConversion"/>
  </si>
  <si>
    <t>구분</t>
    <phoneticPr fontId="129" type="noConversion"/>
  </si>
  <si>
    <t>구            분</t>
    <phoneticPr fontId="129" type="noConversion"/>
  </si>
  <si>
    <t>도  로  상  태</t>
    <phoneticPr fontId="129" type="noConversion"/>
  </si>
  <si>
    <t>평균속도</t>
    <phoneticPr fontId="129" type="noConversion"/>
  </si>
  <si>
    <t>적재</t>
    <phoneticPr fontId="129" type="noConversion"/>
  </si>
  <si>
    <t>공차</t>
    <phoneticPr fontId="129" type="noConversion"/>
  </si>
  <si>
    <t>운반도로와 평균주행속도(㎞/hr)</t>
    <phoneticPr fontId="129" type="noConversion"/>
  </si>
  <si>
    <t>제1호표</t>
    <phoneticPr fontId="12" type="noConversion"/>
  </si>
  <si>
    <t>덤프트럭 (24TON)</t>
    <phoneticPr fontId="12" type="noConversion"/>
  </si>
  <si>
    <t>제2호표</t>
    <phoneticPr fontId="12" type="noConversion"/>
  </si>
  <si>
    <t>덤프트럭 (15TON)</t>
    <phoneticPr fontId="12" type="noConversion"/>
  </si>
  <si>
    <t>제3호표</t>
    <phoneticPr fontId="12" type="noConversion"/>
  </si>
  <si>
    <t>덤프트럭 (5TON)</t>
    <phoneticPr fontId="12" type="noConversion"/>
  </si>
  <si>
    <t>제1호표 - 덤프트럭 24TON</t>
    <phoneticPr fontId="12" type="noConversion"/>
  </si>
  <si>
    <t>(단위 : 원/시간당)</t>
    <phoneticPr fontId="12" type="noConversion"/>
  </si>
  <si>
    <t>HR</t>
    <phoneticPr fontId="12" type="noConversion"/>
  </si>
  <si>
    <t>경유</t>
    <phoneticPr fontId="12" type="noConversion"/>
  </si>
  <si>
    <t>저유황 0.001%</t>
    <phoneticPr fontId="12" type="noConversion"/>
  </si>
  <si>
    <t>ℓ</t>
    <phoneticPr fontId="12" type="noConversion"/>
  </si>
  <si>
    <t>잡품</t>
    <phoneticPr fontId="12" type="noConversion"/>
  </si>
  <si>
    <t>주연료의 %</t>
    <phoneticPr fontId="12" type="noConversion"/>
  </si>
  <si>
    <t>%</t>
    <phoneticPr fontId="12" type="noConversion"/>
  </si>
  <si>
    <t>화물차운전사</t>
    <phoneticPr fontId="12" type="noConversion"/>
  </si>
  <si>
    <t>인</t>
    <phoneticPr fontId="12" type="noConversion"/>
  </si>
  <si>
    <t>덤프트럭</t>
    <phoneticPr fontId="12" type="noConversion"/>
  </si>
  <si>
    <t>대</t>
    <phoneticPr fontId="12" type="noConversion"/>
  </si>
  <si>
    <t>계</t>
    <phoneticPr fontId="12" type="noConversion"/>
  </si>
  <si>
    <t>제2호표 - 덤프트럭 15TON</t>
    <phoneticPr fontId="12" type="noConversion"/>
  </si>
  <si>
    <t>15TON</t>
    <phoneticPr fontId="12" type="noConversion"/>
  </si>
  <si>
    <t>제3호표 - 덤프트럭 5TON</t>
    <phoneticPr fontId="12" type="noConversion"/>
  </si>
  <si>
    <t>5TON</t>
    <phoneticPr fontId="12" type="noConversion"/>
  </si>
  <si>
    <t>□ 공사원가계산 간접노무비율 적용</t>
    <phoneticPr fontId="129" type="noConversion"/>
  </si>
  <si>
    <t>구           분</t>
    <phoneticPr fontId="129" type="noConversion"/>
  </si>
  <si>
    <t>비율(%)</t>
    <phoneticPr fontId="129" type="noConversion"/>
  </si>
  <si>
    <t>적용 간접노무비율</t>
    <phoneticPr fontId="129" type="noConversion"/>
  </si>
  <si>
    <t>50억미만
(7개월~12개월)</t>
    <phoneticPr fontId="129" type="noConversion"/>
  </si>
  <si>
    <t>토목공사</t>
    <phoneticPr fontId="129" type="noConversion"/>
  </si>
  <si>
    <t>산업설비(토목)</t>
    <phoneticPr fontId="129" type="noConversion"/>
  </si>
  <si>
    <t>산업설비(건축)</t>
    <phoneticPr fontId="129" type="noConversion"/>
  </si>
  <si>
    <t xml:space="preserve">주) 1. 적용 간접노무비율 = 공사종류별(산업설비(토목)), 공사규모별(50억 미만), </t>
    <phoneticPr fontId="12" type="noConversion"/>
  </si>
  <si>
    <t xml:space="preserve">      + 공사기간별(7개월~12개월 미만)</t>
    <phoneticPr fontId="12" type="noConversion"/>
  </si>
  <si>
    <t>(단위 : 원)</t>
    <phoneticPr fontId="129" type="noConversion"/>
  </si>
  <si>
    <t>구   분</t>
    <phoneticPr fontId="12" type="noConversion"/>
  </si>
  <si>
    <t>수원시하수
슬러지건조시설
(탈수케익)</t>
    <phoneticPr fontId="12" type="noConversion"/>
  </si>
  <si>
    <t>비         고</t>
    <phoneticPr fontId="129" type="noConversion"/>
  </si>
  <si>
    <t>보험료 산출표 참조</t>
    <phoneticPr fontId="129" type="noConversion"/>
  </si>
  <si>
    <t>차량보험료</t>
    <phoneticPr fontId="12" type="noConversion"/>
  </si>
  <si>
    <t>차량보험료 산출표 참조</t>
    <phoneticPr fontId="12" type="noConversion"/>
  </si>
  <si>
    <t>차량검사비</t>
    <phoneticPr fontId="12" type="noConversion"/>
  </si>
  <si>
    <t>차량검사비 산출표 참조</t>
    <phoneticPr fontId="12" type="noConversion"/>
  </si>
  <si>
    <t>복리후생비</t>
    <phoneticPr fontId="12" type="noConversion"/>
  </si>
  <si>
    <t>복리후생비 산출표 참조</t>
    <phoneticPr fontId="12" type="noConversion"/>
  </si>
  <si>
    <t>총괄내역서 참조</t>
    <phoneticPr fontId="12" type="noConversion"/>
  </si>
  <si>
    <t>합계</t>
    <phoneticPr fontId="129" type="noConversion"/>
  </si>
  <si>
    <t>요 율</t>
    <phoneticPr fontId="129" type="noConversion"/>
  </si>
  <si>
    <t>수도권
매립지
(탈수케익)</t>
    <phoneticPr fontId="12" type="noConversion"/>
  </si>
  <si>
    <t>수도권
매립지
(침사협잡물)</t>
    <phoneticPr fontId="12" type="noConversion"/>
  </si>
  <si>
    <t>수원시하수
슬러지
건조시설
(탈수케익)</t>
    <phoneticPr fontId="12" type="noConversion"/>
  </si>
  <si>
    <t>민간위탁
처리
(탈수케익)</t>
    <phoneticPr fontId="12" type="noConversion"/>
  </si>
  <si>
    <t>민간위탁
처리
(협잡물)</t>
    <phoneticPr fontId="12" type="noConversion"/>
  </si>
  <si>
    <t>배부대상액</t>
    <phoneticPr fontId="129" type="noConversion"/>
  </si>
  <si>
    <t>단위당노무비계산표 참조</t>
    <phoneticPr fontId="129" type="noConversion"/>
  </si>
  <si>
    <t>국민건강보험법 제62조, 시행령 제36조</t>
    <phoneticPr fontId="129" type="noConversion"/>
  </si>
  <si>
    <t>노인장기요양보험법 제9조</t>
    <phoneticPr fontId="129" type="noConversion"/>
  </si>
  <si>
    <t>산업재해보상보험요율</t>
    <phoneticPr fontId="12" type="noConversion"/>
  </si>
  <si>
    <t>근        거</t>
    <phoneticPr fontId="219" type="noConversion"/>
  </si>
  <si>
    <t>7등급</t>
    <phoneticPr fontId="12" type="noConversion"/>
  </si>
  <si>
    <t>근        거</t>
    <phoneticPr fontId="219" type="noConversion"/>
  </si>
  <si>
    <t>합     계</t>
    <phoneticPr fontId="12" type="noConversion"/>
  </si>
  <si>
    <t>주) {(직노비) × 연금보험요율} = 연금보험료</t>
    <phoneticPr fontId="10" type="noConversion"/>
  </si>
  <si>
    <t>주) {(건강보험료) × 노인장기건강보험요율} = 노인장기건강보험료</t>
    <phoneticPr fontId="10" type="noConversion"/>
  </si>
  <si>
    <t>주) {(직노비) × 건강보험요율} = 건강보험료</t>
    <phoneticPr fontId="10" type="noConversion"/>
  </si>
  <si>
    <t>주) {(노무비) × 고용보험요율} = 고용보험료</t>
    <phoneticPr fontId="10" type="noConversion"/>
  </si>
  <si>
    <t>주) {(노무비) × 산재보험요율} = 산재보험료</t>
    <phoneticPr fontId="10" type="noConversion"/>
  </si>
  <si>
    <t>건강보험요율</t>
    <phoneticPr fontId="12" type="noConversion"/>
  </si>
  <si>
    <t>연금보험요율</t>
    <phoneticPr fontId="12" type="noConversion"/>
  </si>
  <si>
    <t>노인장기건강보험요율</t>
    <phoneticPr fontId="12" type="noConversion"/>
  </si>
  <si>
    <t>운반규격
(톤)</t>
    <phoneticPr fontId="12" type="noConversion"/>
  </si>
  <si>
    <t>연간
차량보험료</t>
    <phoneticPr fontId="12" type="noConversion"/>
  </si>
  <si>
    <t>1일
차량보험료</t>
    <phoneticPr fontId="12" type="noConversion"/>
  </si>
  <si>
    <t>톤당
차량보험료</t>
    <phoneticPr fontId="129" type="noConversion"/>
  </si>
  <si>
    <t>운반규격
(톤)</t>
    <phoneticPr fontId="12" type="noConversion"/>
  </si>
  <si>
    <t>연간
차량검사비</t>
    <phoneticPr fontId="12" type="noConversion"/>
  </si>
  <si>
    <t>1일
차량검사비</t>
    <phoneticPr fontId="12" type="noConversion"/>
  </si>
  <si>
    <t>1일
운반량(톤)</t>
    <phoneticPr fontId="129" type="noConversion"/>
  </si>
  <si>
    <t>톤당
차량검사비</t>
    <phoneticPr fontId="129" type="noConversion"/>
  </si>
  <si>
    <t>1일 복리후생비</t>
    <phoneticPr fontId="12" type="noConversion"/>
  </si>
  <si>
    <t>1일
운반량(톤)</t>
    <phoneticPr fontId="12" type="noConversion"/>
  </si>
  <si>
    <t>톤당
복리후생비</t>
    <phoneticPr fontId="12" type="noConversion"/>
  </si>
  <si>
    <t>주) 1일 복리후생비는 1인당 복리후생비 산출표 참조</t>
    <phoneticPr fontId="12" type="noConversion"/>
  </si>
  <si>
    <t>(단위 : 원)</t>
    <phoneticPr fontId="12" type="noConversion"/>
  </si>
  <si>
    <t>피복비</t>
    <phoneticPr fontId="12" type="noConversion"/>
  </si>
  <si>
    <t>연간</t>
    <phoneticPr fontId="12" type="noConversion"/>
  </si>
  <si>
    <t>작업화</t>
    <phoneticPr fontId="12" type="noConversion"/>
  </si>
  <si>
    <t>식대</t>
    <phoneticPr fontId="12" type="noConversion"/>
  </si>
  <si>
    <t>일</t>
    <phoneticPr fontId="12" type="noConversion"/>
  </si>
  <si>
    <t>계</t>
    <phoneticPr fontId="12" type="noConversion"/>
  </si>
  <si>
    <t>적용일수</t>
    <phoneticPr fontId="12" type="noConversion"/>
  </si>
  <si>
    <t>1일 복리후생비</t>
    <phoneticPr fontId="129" type="noConversion"/>
  </si>
  <si>
    <t>1회 사이클 시간(분)</t>
    <phoneticPr fontId="12" type="noConversion"/>
  </si>
  <si>
    <t>1일 운행 횟수</t>
    <phoneticPr fontId="12" type="noConversion"/>
  </si>
  <si>
    <t>운반톤수</t>
    <phoneticPr fontId="12" type="noConversion"/>
  </si>
  <si>
    <t>1일 운반량
(톤)</t>
    <phoneticPr fontId="12" type="noConversion"/>
  </si>
  <si>
    <t>잉여슬러지 수집운반</t>
    <phoneticPr fontId="12" type="noConversion"/>
  </si>
  <si>
    <t>구         분</t>
    <phoneticPr fontId="129" type="noConversion"/>
  </si>
  <si>
    <t xml:space="preserve">    5. 1일 운반량은 1일 운행 횟수 × 운반톤수</t>
    <phoneticPr fontId="12" type="noConversion"/>
  </si>
  <si>
    <t>일반관리비율</t>
    <phoneticPr fontId="62" type="noConversion"/>
  </si>
  <si>
    <t xml:space="preserve"> </t>
    <phoneticPr fontId="219" type="noConversion"/>
  </si>
  <si>
    <t>일 반 관 리 비 율</t>
    <phoneticPr fontId="62" type="noConversion"/>
  </si>
  <si>
    <t>이    윤    율</t>
    <phoneticPr fontId="12" type="noConversion"/>
  </si>
  <si>
    <t>공         사</t>
    <phoneticPr fontId="12" type="noConversion"/>
  </si>
  <si>
    <t>제 조,   구 매</t>
    <phoneticPr fontId="12" type="noConversion"/>
  </si>
  <si>
    <t>용          역</t>
    <phoneticPr fontId="12" type="noConversion"/>
  </si>
  <si>
    <t>수입 물품 구매</t>
    <phoneticPr fontId="12" type="noConversion"/>
  </si>
  <si>
    <t>품      명</t>
    <phoneticPr fontId="12" type="noConversion"/>
  </si>
  <si>
    <t>규      격</t>
    <phoneticPr fontId="12" type="noConversion"/>
  </si>
  <si>
    <t>청소용역
표준도급비</t>
    <phoneticPr fontId="12" type="noConversion"/>
  </si>
  <si>
    <t>적용금액</t>
    <phoneticPr fontId="12" type="noConversion"/>
  </si>
  <si>
    <t>인</t>
    <phoneticPr fontId="12" type="noConversion"/>
  </si>
  <si>
    <t xml:space="preserve"> 경유</t>
    <phoneticPr fontId="12" type="noConversion"/>
  </si>
  <si>
    <t xml:space="preserve"> 피복비</t>
    <phoneticPr fontId="12" type="noConversion"/>
  </si>
  <si>
    <t xml:space="preserve"> 작업화</t>
    <phoneticPr fontId="12" type="noConversion"/>
  </si>
  <si>
    <t xml:space="preserve"> 화물차운전사</t>
    <phoneticPr fontId="12" type="noConversion"/>
  </si>
  <si>
    <t>소    계</t>
    <phoneticPr fontId="61" type="noConversion"/>
  </si>
  <si>
    <t>소각(협잡물)</t>
    <phoneticPr fontId="12" type="noConversion"/>
  </si>
  <si>
    <t>총     계</t>
    <phoneticPr fontId="61" type="noConversion"/>
  </si>
  <si>
    <t>민간위탁처리
(탈수케익)</t>
    <phoneticPr fontId="12" type="noConversion"/>
  </si>
  <si>
    <t>민간위탁처리
(침사협잡물)</t>
    <phoneticPr fontId="12" type="noConversion"/>
  </si>
  <si>
    <t>수원</t>
    <phoneticPr fontId="12" type="noConversion"/>
  </si>
  <si>
    <t>매립지</t>
    <phoneticPr fontId="12" type="noConversion"/>
  </si>
  <si>
    <t>슬러지</t>
    <phoneticPr fontId="12" type="noConversion"/>
  </si>
  <si>
    <t>침사</t>
    <phoneticPr fontId="12" type="noConversion"/>
  </si>
  <si>
    <t>협잡물</t>
    <phoneticPr fontId="61" type="noConversion"/>
  </si>
  <si>
    <t>광  주</t>
    <phoneticPr fontId="12" type="noConversion"/>
  </si>
  <si>
    <t>슬러지</t>
    <phoneticPr fontId="12" type="noConversion"/>
  </si>
  <si>
    <t>양  벌</t>
    <phoneticPr fontId="12" type="noConversion"/>
  </si>
  <si>
    <t>곤지암</t>
    <phoneticPr fontId="12" type="noConversion"/>
  </si>
  <si>
    <t>삼  리</t>
    <phoneticPr fontId="12" type="noConversion"/>
  </si>
  <si>
    <t>오  포</t>
    <phoneticPr fontId="12" type="noConversion"/>
  </si>
  <si>
    <t>분  원</t>
    <phoneticPr fontId="12" type="noConversion"/>
  </si>
  <si>
    <t>도  척</t>
    <phoneticPr fontId="12" type="noConversion"/>
  </si>
  <si>
    <t>광  동</t>
    <phoneticPr fontId="12" type="noConversion"/>
  </si>
  <si>
    <t>남한산성</t>
    <phoneticPr fontId="12" type="noConversion"/>
  </si>
  <si>
    <t>가축분뇨</t>
    <phoneticPr fontId="12" type="noConversion"/>
  </si>
  <si>
    <t>수양분뇨</t>
    <phoneticPr fontId="12" type="noConversion"/>
  </si>
  <si>
    <t>지월분뇨</t>
    <phoneticPr fontId="12" type="noConversion"/>
  </si>
  <si>
    <t>침사</t>
    <phoneticPr fontId="61" type="noConversion"/>
  </si>
  <si>
    <t>협잡물</t>
    <phoneticPr fontId="12" type="noConversion"/>
  </si>
  <si>
    <t>단가</t>
    <phoneticPr fontId="12" type="noConversion"/>
  </si>
  <si>
    <t>폐기물
처   분
부담금</t>
    <phoneticPr fontId="12" type="noConversion"/>
  </si>
  <si>
    <t>주) 1. 부가가치세 포함 금액임</t>
    <phoneticPr fontId="12" type="noConversion"/>
  </si>
  <si>
    <t>기 계 경 비  산 출 표</t>
    <phoneticPr fontId="12" type="noConversion"/>
  </si>
  <si>
    <t>출퇴근재해비율 추가</t>
    <phoneticPr fontId="12" type="noConversion"/>
  </si>
  <si>
    <t>노인장기건강보험요율 산정기준</t>
    <phoneticPr fontId="10" type="noConversion"/>
  </si>
  <si>
    <t>연금보험요율 산정기준</t>
    <phoneticPr fontId="10" type="noConversion"/>
  </si>
  <si>
    <t>건강보험요율 산정기준</t>
    <phoneticPr fontId="10" type="noConversion"/>
  </si>
  <si>
    <t>고용보험요율 산정기준</t>
    <phoneticPr fontId="10" type="noConversion"/>
  </si>
  <si>
    <t>산업재해보상보험요율</t>
    <phoneticPr fontId="62" type="noConversion"/>
  </si>
  <si>
    <t>보 험 요 율</t>
    <phoneticPr fontId="12" type="noConversion"/>
  </si>
  <si>
    <t>주) 1. 연간차량보험료는 전문업체의 실적자료 적용</t>
    <phoneticPr fontId="12" type="noConversion"/>
  </si>
  <si>
    <t>매립(침사)</t>
    <phoneticPr fontId="12" type="noConversion"/>
  </si>
  <si>
    <t>견적가</t>
    <phoneticPr fontId="12" type="noConversion"/>
  </si>
  <si>
    <t xml:space="preserve">    2. 조달청 공사원가계산 제비용 적용기준 준용(2021.7.1.)</t>
    <phoneticPr fontId="12" type="noConversion"/>
  </si>
  <si>
    <t>건설기계운전사</t>
    <phoneticPr fontId="12" type="noConversion"/>
  </si>
  <si>
    <t>산근 2호표 - 수도권매립지(침사협잡물_경안 계근대)</t>
    <phoneticPr fontId="12" type="noConversion"/>
  </si>
  <si>
    <t>견적가</t>
    <phoneticPr fontId="12" type="noConversion"/>
  </si>
  <si>
    <t>슬러지 운반 및 처리비 산출표</t>
    <phoneticPr fontId="12" type="noConversion"/>
  </si>
  <si>
    <t>슬러지 운반 및 처리비 비교표</t>
    <phoneticPr fontId="12" type="noConversion"/>
  </si>
  <si>
    <t>2020년</t>
    <phoneticPr fontId="12" type="noConversion"/>
  </si>
  <si>
    <t>2021년</t>
    <phoneticPr fontId="12" type="noConversion"/>
  </si>
  <si>
    <t>대보수비 자치단체 분담금</t>
    <phoneticPr fontId="12" type="noConversion"/>
  </si>
  <si>
    <t>계</t>
    <phoneticPr fontId="61" type="noConversion"/>
  </si>
  <si>
    <t>단가 비교</t>
    <phoneticPr fontId="12" type="noConversion"/>
  </si>
  <si>
    <t>예상발생량 비교</t>
    <phoneticPr fontId="12" type="noConversion"/>
  </si>
  <si>
    <t>금액 비교</t>
    <phoneticPr fontId="12" type="noConversion"/>
  </si>
  <si>
    <t>증감량</t>
    <phoneticPr fontId="12" type="noConversion"/>
  </si>
  <si>
    <t>증감율</t>
    <phoneticPr fontId="12" type="noConversion"/>
  </si>
  <si>
    <t>(단위 : 톤)</t>
    <phoneticPr fontId="61" type="noConversion"/>
  </si>
  <si>
    <t>(단위 : 원)</t>
    <phoneticPr fontId="61" type="noConversion"/>
  </si>
  <si>
    <t>증감액</t>
    <phoneticPr fontId="12" type="noConversion"/>
  </si>
  <si>
    <t>소    계</t>
    <phoneticPr fontId="61" type="noConversion"/>
  </si>
  <si>
    <t xml:space="preserve">    4. 잉여슬러지의 운반톤수는 잉여슬러지 인발현황의 1일 운반량 평균 톤수임</t>
    <phoneticPr fontId="12" type="noConversion"/>
  </si>
  <si>
    <t>단 가 조 사 표 (차량보험료)</t>
    <phoneticPr fontId="12" type="noConversion"/>
  </si>
  <si>
    <t>24톤차량</t>
    <phoneticPr fontId="12" type="noConversion"/>
  </si>
  <si>
    <t>5톤차량</t>
    <phoneticPr fontId="12" type="noConversion"/>
  </si>
  <si>
    <t>비  고</t>
    <phoneticPr fontId="12" type="noConversion"/>
  </si>
  <si>
    <t>보험료#1</t>
    <phoneticPr fontId="12" type="noConversion"/>
  </si>
  <si>
    <t>적용금액</t>
    <phoneticPr fontId="12" type="noConversion"/>
  </si>
  <si>
    <t>간접노무비</t>
    <phoneticPr fontId="65" type="noConversion"/>
  </si>
  <si>
    <t>일반관리비(10%)</t>
    <phoneticPr fontId="65" type="noConversion"/>
  </si>
  <si>
    <t>주1) 잉여슬러지 수집운반은 면세사업장으로 부가가치세를 제외함</t>
    <phoneticPr fontId="12" type="noConversion"/>
  </si>
  <si>
    <t>주) 지방자치단체를 당사자로 하는 계약에 관한 법률 시행규칙 제8조 참조</t>
    <phoneticPr fontId="62" type="noConversion"/>
  </si>
  <si>
    <t>주2) 간접노무비는 용역에 해당사항이 없어 제외함</t>
    <phoneticPr fontId="12" type="noConversion"/>
  </si>
  <si>
    <t>비   고</t>
    <phoneticPr fontId="12" type="noConversion"/>
  </si>
  <si>
    <t>구    분</t>
    <phoneticPr fontId="62" type="noConversion"/>
  </si>
  <si>
    <t>1. 공사</t>
    <phoneticPr fontId="12" type="noConversion"/>
  </si>
  <si>
    <t>2. 음·식료품의 제조·구매</t>
    <phoneticPr fontId="12" type="noConversion"/>
  </si>
  <si>
    <t>3. 섬유·의복·가죽제품의 제조·구매</t>
    <phoneticPr fontId="12" type="noConversion"/>
  </si>
  <si>
    <t>4. 나무·나무제품의 제조·구매</t>
    <phoneticPr fontId="12" type="noConversion"/>
  </si>
  <si>
    <t>5. 종이·종이제품·인쇄출판물의 제조·구매</t>
    <phoneticPr fontId="12" type="noConversion"/>
  </si>
  <si>
    <t>6. 화학·석유·석탄·고무·플라스틱 제품의 제조·구매</t>
    <phoneticPr fontId="12" type="noConversion"/>
  </si>
  <si>
    <t>7. 비금속광물제품의 제조·구매</t>
    <phoneticPr fontId="12" type="noConversion"/>
  </si>
  <si>
    <t>8. 제1차 금속제품의 제조·구매</t>
    <phoneticPr fontId="12" type="noConversion"/>
  </si>
  <si>
    <t>9. 조립금속제품·기계·장비의 제조·구매</t>
    <phoneticPr fontId="12" type="noConversion"/>
  </si>
  <si>
    <t>10. 수입물품의 구매</t>
    <phoneticPr fontId="12" type="noConversion"/>
  </si>
  <si>
    <t>11. 제1호부터 제10호까지의 물품 외의 물품의 제조·구매</t>
    <phoneticPr fontId="12" type="noConversion"/>
  </si>
  <si>
    <t>13. 시설물 관리·경비 및 청소 용역</t>
    <phoneticPr fontId="12" type="noConversion"/>
  </si>
  <si>
    <t>14. 행사관리 및 그 밖의 사업지원 용역</t>
    <phoneticPr fontId="12" type="noConversion"/>
  </si>
  <si>
    <t>15. 여행, 숙박, 운송 및 보험 용역</t>
    <phoneticPr fontId="12" type="noConversion"/>
  </si>
  <si>
    <t>16. 장비 유지·보수 용역</t>
    <phoneticPr fontId="12" type="noConversion"/>
  </si>
  <si>
    <t>17. 기타 용역</t>
    <phoneticPr fontId="12" type="noConversion"/>
  </si>
  <si>
    <t>12. 폐기물 처리·재활용 용역</t>
    <phoneticPr fontId="12" type="noConversion"/>
  </si>
  <si>
    <t>국민연금공단 발표자료 적용</t>
    <phoneticPr fontId="12" type="noConversion"/>
  </si>
  <si>
    <t>근로복지공단 발표자료 적용</t>
    <phoneticPr fontId="12" type="noConversion"/>
  </si>
  <si>
    <t>국만건강보험공단 발표자료 적용</t>
    <phoneticPr fontId="12" type="noConversion"/>
  </si>
  <si>
    <t>보험료#1</t>
    <phoneticPr fontId="12" type="noConversion"/>
  </si>
  <si>
    <t xml:space="preserve"> 건설기계운전사</t>
    <phoneticPr fontId="12" type="noConversion"/>
  </si>
  <si>
    <t>경안</t>
    <phoneticPr fontId="12" type="noConversion"/>
  </si>
  <si>
    <t>광주</t>
    <phoneticPr fontId="12" type="noConversion"/>
  </si>
  <si>
    <t>오포</t>
    <phoneticPr fontId="12" type="noConversion"/>
  </si>
  <si>
    <t>양벌</t>
    <phoneticPr fontId="12" type="noConversion"/>
  </si>
  <si>
    <t>삼리</t>
    <phoneticPr fontId="12" type="noConversion"/>
  </si>
  <si>
    <t>도척</t>
    <phoneticPr fontId="12" type="noConversion"/>
  </si>
  <si>
    <t>광동</t>
    <phoneticPr fontId="12" type="noConversion"/>
  </si>
  <si>
    <t>분원</t>
    <phoneticPr fontId="12" type="noConversion"/>
  </si>
  <si>
    <t>수도권매립지</t>
    <phoneticPr fontId="12" type="noConversion"/>
  </si>
  <si>
    <t>평균</t>
    <phoneticPr fontId="12" type="noConversion"/>
  </si>
  <si>
    <t>처리장명</t>
    <phoneticPr fontId="12" type="noConversion"/>
  </si>
  <si>
    <t>계근대 장소</t>
    <phoneticPr fontId="12" type="noConversion"/>
  </si>
  <si>
    <t>최종목적지</t>
    <phoneticPr fontId="12" type="noConversion"/>
  </si>
  <si>
    <t>운반거리(km)</t>
    <phoneticPr fontId="12" type="noConversion"/>
  </si>
  <si>
    <t>비  고</t>
    <phoneticPr fontId="12" type="noConversion"/>
  </si>
  <si>
    <t>수도권매립지(탈수케익) 소요시간 산출표</t>
    <phoneticPr fontId="129" type="noConversion"/>
  </si>
  <si>
    <t>수도권매립지(침사협잡물) 소요시간 산출표</t>
    <phoneticPr fontId="129" type="noConversion"/>
  </si>
  <si>
    <t>수원시하수슬러지건조시설(탈수케잌) 소요시간 산출표</t>
    <phoneticPr fontId="129" type="noConversion"/>
  </si>
  <si>
    <t>수원시환경사업소</t>
    <phoneticPr fontId="12" type="noConversion"/>
  </si>
  <si>
    <t>민간처리시설(탈수케잌) 소요시간 산출표</t>
    <phoneticPr fontId="129" type="noConversion"/>
  </si>
  <si>
    <t>민간처리시설</t>
    <phoneticPr fontId="12" type="noConversion"/>
  </si>
  <si>
    <t>민간처리시설(침사협잡물) 소요시간 산출표</t>
    <phoneticPr fontId="129" type="noConversion"/>
  </si>
  <si>
    <t>잉여슬러지 수집운반 소요시간 산출표</t>
    <phoneticPr fontId="129" type="noConversion"/>
  </si>
  <si>
    <t>매산</t>
    <phoneticPr fontId="12" type="noConversion"/>
  </si>
  <si>
    <t>추곡</t>
    <phoneticPr fontId="12" type="noConversion"/>
  </si>
  <si>
    <t>방도</t>
    <phoneticPr fontId="12" type="noConversion"/>
  </si>
  <si>
    <t>삼성</t>
    <phoneticPr fontId="12" type="noConversion"/>
  </si>
  <si>
    <t>귀여</t>
    <phoneticPr fontId="12" type="noConversion"/>
  </si>
  <si>
    <t>검복</t>
    <phoneticPr fontId="12" type="noConversion"/>
  </si>
  <si>
    <t>불당</t>
    <phoneticPr fontId="12" type="noConversion"/>
  </si>
  <si>
    <t>오전</t>
    <phoneticPr fontId="12" type="noConversion"/>
  </si>
  <si>
    <t>엄미</t>
    <phoneticPr fontId="12" type="noConversion"/>
  </si>
  <si>
    <t>검천</t>
    <phoneticPr fontId="12" type="noConversion"/>
  </si>
  <si>
    <t>영동</t>
    <phoneticPr fontId="12" type="noConversion"/>
  </si>
  <si>
    <t>수청</t>
    <phoneticPr fontId="12" type="noConversion"/>
  </si>
  <si>
    <t>24톤</t>
    <phoneticPr fontId="12" type="noConversion"/>
  </si>
  <si>
    <t>5톤</t>
    <phoneticPr fontId="12" type="noConversion"/>
  </si>
  <si>
    <t>처리장-경안</t>
    <phoneticPr fontId="12" type="noConversion"/>
  </si>
  <si>
    <t>경안-매립지</t>
    <phoneticPr fontId="12" type="noConversion"/>
  </si>
  <si>
    <t>운반거리(km)
-처리장-경안-</t>
    <phoneticPr fontId="12" type="noConversion"/>
  </si>
  <si>
    <t>운반거리(km)
-경안-매립지-</t>
    <phoneticPr fontId="12" type="noConversion"/>
  </si>
  <si>
    <t>경안</t>
    <phoneticPr fontId="12" type="noConversion"/>
  </si>
  <si>
    <t>위치:북단양IC</t>
    <phoneticPr fontId="12" type="noConversion"/>
  </si>
  <si>
    <t>위치:대천IC</t>
    <phoneticPr fontId="12" type="noConversion"/>
  </si>
  <si>
    <t>경안-민간시설</t>
    <phoneticPr fontId="12" type="noConversion"/>
  </si>
  <si>
    <t>운반거리(km)
-경안-민간시설-</t>
    <phoneticPr fontId="12" type="noConversion"/>
  </si>
  <si>
    <t>도착지</t>
    <phoneticPr fontId="12" type="noConversion"/>
  </si>
  <si>
    <t>5톤</t>
    <phoneticPr fontId="12" type="noConversion"/>
  </si>
  <si>
    <t>산근 4호표-수원시하수슬러지건조시설(탈수케익)</t>
    <phoneticPr fontId="12" type="noConversion"/>
  </si>
  <si>
    <t>합  계</t>
    <phoneticPr fontId="12" type="noConversion"/>
  </si>
  <si>
    <t xml:space="preserve"> 민간위탁처리(탈수케익)</t>
    <phoneticPr fontId="12" type="noConversion"/>
  </si>
  <si>
    <t>전차</t>
    <phoneticPr fontId="65" type="noConversion"/>
  </si>
  <si>
    <t>경안</t>
    <phoneticPr fontId="12" type="noConversion"/>
  </si>
  <si>
    <t>수도권매립지</t>
    <phoneticPr fontId="12" type="noConversion"/>
  </si>
  <si>
    <t>지월분뇨</t>
    <phoneticPr fontId="12" type="noConversion"/>
  </si>
  <si>
    <t>수양분뇨</t>
    <phoneticPr fontId="12" type="noConversion"/>
  </si>
  <si>
    <t>가축분뇨</t>
    <phoneticPr fontId="12" type="noConversion"/>
  </si>
  <si>
    <t>1월~8월</t>
    <phoneticPr fontId="12" type="noConversion"/>
  </si>
  <si>
    <t>양별</t>
    <phoneticPr fontId="12" type="noConversion"/>
  </si>
  <si>
    <t>양벌</t>
    <phoneticPr fontId="12" type="noConversion"/>
  </si>
  <si>
    <t xml:space="preserve">    3. 민간위탁으로 처리하는 폐기물량은 수도권매립지와 수원하수슬러지건조시설 반입량을 제외한 나머지 양임.</t>
  </si>
  <si>
    <t>운반거리 및 소요시간 산출표</t>
    <phoneticPr fontId="12" type="noConversion"/>
  </si>
  <si>
    <t>전차용역</t>
    <phoneticPr fontId="12" type="noConversion"/>
  </si>
  <si>
    <t>주) 1. 수도권매립지로 반입하는 폐기물량은 일평균 63톤(1대당 21톤) 적용하였으며, 반입일수는 토,일요일 및 법정공휴일 300일 정도로 예상(25년 슬러지자원화 2단계시설 정상가동으로 반입일수 증가).</t>
  </si>
  <si>
    <t xml:space="preserve">    2. 수원하수슬러지건조시설의 경우, 일평균 22톤 적용하였으며, 반입일수는 206일 정도로 예상(3~6월 슬러지발생량 증가 반영).</t>
  </si>
  <si>
    <t>2024년 
하반기 노임</t>
    <phoneticPr fontId="12" type="noConversion"/>
  </si>
  <si>
    <t>일요일, 공휴일 제외</t>
    <phoneticPr fontId="12" type="noConversion"/>
  </si>
  <si>
    <t>운행일수</t>
    <phoneticPr fontId="12" type="noConversion"/>
  </si>
  <si>
    <t xml:space="preserve">    2. 1일 차량보험료는 = 연간차량보험료 ÷ 연간운반일수</t>
    <phoneticPr fontId="12" type="noConversion"/>
  </si>
  <si>
    <t xml:space="preserve">        - 수도권매립지, 수원시건조시설 : 평일, 토요일 운반(일요일, 공휴일 제외)</t>
    <phoneticPr fontId="12" type="noConversion"/>
  </si>
  <si>
    <t xml:space="preserve">        - 민간위탁처리시설 : 365일 운반</t>
    <phoneticPr fontId="12" type="noConversion"/>
  </si>
  <si>
    <t>구분</t>
    <phoneticPr fontId="220" type="noConversion"/>
  </si>
  <si>
    <t>월</t>
    <phoneticPr fontId="220" type="noConversion"/>
  </si>
  <si>
    <t>화</t>
    <phoneticPr fontId="220" type="noConversion"/>
  </si>
  <si>
    <t>수</t>
    <phoneticPr fontId="220" type="noConversion"/>
  </si>
  <si>
    <t>목</t>
    <phoneticPr fontId="220" type="noConversion"/>
  </si>
  <si>
    <t>금</t>
    <phoneticPr fontId="220" type="noConversion"/>
  </si>
  <si>
    <t>토</t>
    <phoneticPr fontId="220" type="noConversion"/>
  </si>
  <si>
    <t>일</t>
    <phoneticPr fontId="220" type="noConversion"/>
  </si>
  <si>
    <t>계</t>
    <phoneticPr fontId="220" type="noConversion"/>
  </si>
  <si>
    <t>전체 공휴일</t>
    <phoneticPr fontId="220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</si>
  <si>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</si>
  <si>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</si>
  <si>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</si>
  <si>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</si>
  <si>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</si>
  <si>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</si>
  <si>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</si>
  <si>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</si>
  <si>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</si>
  <si>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</si>
  <si>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공휴일</t>
    <phoneticPr fontId="220" type="noConversion"/>
  </si>
  <si>
    <t xml:space="preserve">    2. 1일 차량검사비는 = 연간차량검사비 ÷ 연간운반일수</t>
    <phoneticPr fontId="12" type="noConversion"/>
  </si>
  <si>
    <t>1인당 복리후생비 산출표(1)</t>
    <phoneticPr fontId="129" type="noConversion"/>
  </si>
  <si>
    <t>1인당 복리후생비 산출표(2)</t>
    <phoneticPr fontId="129" type="noConversion"/>
  </si>
  <si>
    <t>수도권매립지, 수원건조시설</t>
    <phoneticPr fontId="12" type="noConversion"/>
  </si>
  <si>
    <t>민간위탁시설</t>
    <phoneticPr fontId="12" type="noConversion"/>
  </si>
  <si>
    <t xml:space="preserve">    2. 예상발생량은 2025년 슬러지 예상발생량표 참조</t>
    <phoneticPr fontId="12" type="noConversion"/>
  </si>
  <si>
    <t xml:space="preserve">    3. 수도권매립지(슬러지/침사) 처리비는 2023.10.12. 고시된 24년도 반입수수료 적용(25년 변동없음)</t>
    <phoneticPr fontId="12" type="noConversion"/>
  </si>
  <si>
    <t xml:space="preserve">    5. 민간위탁(탈수케잌, 협잡물) 처리단가는 전문업체 견적가 적용</t>
    <phoneticPr fontId="12" type="noConversion"/>
  </si>
  <si>
    <t>폐기물
처분
부담금</t>
    <phoneticPr fontId="12" type="noConversion"/>
  </si>
  <si>
    <t>고시단가</t>
    <phoneticPr fontId="12" type="noConversion"/>
  </si>
  <si>
    <t>제시단가</t>
    <phoneticPr fontId="12" type="noConversion"/>
  </si>
  <si>
    <t>물가자료
(11월)</t>
    <phoneticPr fontId="12" type="noConversion"/>
  </si>
  <si>
    <t>물가정보
(11월)</t>
    <phoneticPr fontId="12" type="noConversion"/>
  </si>
  <si>
    <t>대한건설협회
공사부문
시중노임</t>
    <phoneticPr fontId="12" type="noConversion"/>
  </si>
  <si>
    <t>2024년도</t>
    <phoneticPr fontId="12" type="noConversion"/>
  </si>
  <si>
    <t>2025년도(1월~6월)</t>
    <phoneticPr fontId="12" type="noConversion"/>
  </si>
  <si>
    <t>2025년도 예상발생량</t>
    <phoneticPr fontId="12" type="noConversion"/>
  </si>
  <si>
    <t>2026년도 예상 발생량</t>
    <phoneticPr fontId="12" type="noConversion"/>
  </si>
  <si>
    <t>2023년</t>
    <phoneticPr fontId="12" type="noConversion"/>
  </si>
  <si>
    <t>2024년</t>
    <phoneticPr fontId="12" type="noConversion"/>
  </si>
  <si>
    <t>2025년</t>
    <phoneticPr fontId="12" type="noConversion"/>
  </si>
  <si>
    <t>2026년(예상)</t>
    <phoneticPr fontId="12" type="noConversion"/>
  </si>
  <si>
    <t>고용노동부고시 제2024-77호, 2024.12.30.</t>
    <phoneticPr fontId="12" type="noConversion"/>
  </si>
  <si>
    <t>2026년도 근무일수</t>
    <phoneticPr fontId="220" type="noConversion"/>
  </si>
  <si>
    <t>주) 전문업체 자료 기준(물가상승률 적용)</t>
    <phoneticPr fontId="12" type="noConversion"/>
  </si>
  <si>
    <t xml:space="preserve">    2. 운반비는 견적단가 적용</t>
    <phoneticPr fontId="61" type="noConversion"/>
  </si>
  <si>
    <t>2026년 잉여슬러지  예상발생량 및 운반비 산출내역</t>
    <phoneticPr fontId="61" type="noConversion"/>
  </si>
  <si>
    <t xml:space="preserve">                                                 2026년 슬러지 예상 발생량</t>
    <phoneticPr fontId="12" type="noConversion"/>
  </si>
  <si>
    <t>자료 : 2025년 건설공사 표준품셈 "토목부문 8-2-8 덤프트럭" 기준(왕복기준)</t>
    <phoneticPr fontId="129" type="noConversion"/>
  </si>
  <si>
    <t>주) 청소용역도급비 : 2025년도 건물위생관리(청소)용역 표준도급비 참조</t>
    <phoneticPr fontId="12" type="noConversion"/>
  </si>
  <si>
    <t xml:space="preserve">    4. 수원 건조시설 처리비는 25년도 처리단가에 물가상승분 적용</t>
    <phoneticPr fontId="12" type="noConversion"/>
  </si>
  <si>
    <t xml:space="preserve">    6. 폐기물처분부담금 단가 : 환경부고시 제2025-8호 적용 (요율*산정지수) (침사,협잡물)</t>
    <phoneticPr fontId="12" type="noConversion"/>
  </si>
  <si>
    <t>주) 1. 운반량은 3년평균(2023년~2025년) 예상운반량에 2026년도 유입증가율(3.41%) 적용함</t>
    <phoneticPr fontId="12" type="noConversion"/>
  </si>
  <si>
    <t>대림환경</t>
    <phoneticPr fontId="12" type="noConversion"/>
  </si>
  <si>
    <t>중앙기업</t>
    <phoneticPr fontId="12" type="noConversion"/>
  </si>
  <si>
    <t>시설관리 및 사업지원 서비스업</t>
    <phoneticPr fontId="12" type="noConversion"/>
  </si>
  <si>
    <t>2
0
2
6
년</t>
    <phoneticPr fontId="220" type="noConversion"/>
  </si>
  <si>
    <t>1월</t>
    <phoneticPr fontId="220" type="noConversion"/>
  </si>
  <si>
    <t>1일 신정(목)</t>
    <phoneticPr fontId="270" type="noConversion"/>
  </si>
  <si>
    <t>2월</t>
    <phoneticPr fontId="220" type="noConversion"/>
  </si>
  <si>
    <t>16일(월),17일(화),18일(수) 구정</t>
    <phoneticPr fontId="12" type="noConversion"/>
  </si>
  <si>
    <t>1일 삼일절(일, 대체휴무로 미적용), 3일 삼일절 대체휴일(월)</t>
    <phoneticPr fontId="220" type="noConversion"/>
  </si>
  <si>
    <t>1일 근로자의날(금), 5일 어린이날(화), 24일 부처님오신날(일, 대체휴무로 공휴일 미적용), 25일 부처님오신날 대체휴무(월)</t>
    <phoneticPr fontId="270" type="noConversion"/>
  </si>
  <si>
    <t>3일 지방선거(수), 6일 현충일(금)</t>
    <phoneticPr fontId="270" type="noConversion"/>
  </si>
  <si>
    <t>15일 광복절(토, 대체휴무로 미적용), 17일광복절 대체휴무(월)</t>
    <phoneticPr fontId="270" type="noConversion"/>
  </si>
  <si>
    <t>24일(목),25일(금),26일(토) 추석</t>
    <phoneticPr fontId="12" type="noConversion"/>
  </si>
  <si>
    <t>3일 개천절(토, 대체휴무로 미적용), 5일 개천절 대체휴무, 9일 한글날(금)</t>
    <phoneticPr fontId="270" type="noConversion"/>
  </si>
  <si>
    <t>25일 성탄절(금)</t>
    <phoneticPr fontId="270" type="noConversion"/>
  </si>
  <si>
    <t>2026년 사업장폐기물(하수슬러지,하수준설토,협잡물)         수집운반 및 처리 단가계약 원가계산서</t>
    <phoneticPr fontId="12" type="noConversion"/>
  </si>
  <si>
    <t>○ 총 용역비 :</t>
    <phoneticPr fontId="12" type="noConversion"/>
  </si>
  <si>
    <t>원</t>
    <phoneticPr fontId="12" type="noConversion"/>
  </si>
  <si>
    <t xml:space="preserve">○ 처리물량 : </t>
    <phoneticPr fontId="12" type="noConversion"/>
  </si>
  <si>
    <t>슬러지(탈수케익)</t>
    <phoneticPr fontId="12" type="noConversion"/>
  </si>
  <si>
    <t>ton</t>
    <phoneticPr fontId="12" type="noConversion"/>
  </si>
  <si>
    <t>하수준설토(침사)</t>
    <phoneticPr fontId="12" type="noConversion"/>
  </si>
  <si>
    <t>심  사  요  청  서</t>
    <phoneticPr fontId="62" type="noConversion"/>
  </si>
  <si>
    <t>○ 용 역 명 : 2026년 사업장폐기물(하수슬러지, 하수준설토, 협잡물) 수집운반 및 처리 단가계약</t>
    <phoneticPr fontId="62" type="noConversion"/>
  </si>
  <si>
    <t>(단위 : 톤, 원)</t>
    <phoneticPr fontId="62" type="noConversion"/>
  </si>
  <si>
    <t>예상발생량</t>
    <phoneticPr fontId="12" type="noConversion"/>
  </si>
  <si>
    <t>심사요청액</t>
    <phoneticPr fontId="12" type="noConversion"/>
  </si>
  <si>
    <t>심사금액</t>
    <phoneticPr fontId="12" type="noConversion"/>
  </si>
  <si>
    <t>산출근거</t>
    <phoneticPr fontId="12" type="noConversion"/>
  </si>
  <si>
    <t>조정액</t>
    <phoneticPr fontId="12" type="noConversion"/>
  </si>
  <si>
    <t>조정률</t>
    <phoneticPr fontId="12" type="noConversion"/>
  </si>
  <si>
    <t>금액</t>
    <phoneticPr fontId="12" type="noConversion"/>
  </si>
  <si>
    <t>5종</t>
    <phoneticPr fontId="12" type="noConversion"/>
  </si>
  <si>
    <t>수원시하수슬러지건조시설(탈수케익)</t>
    <phoneticPr fontId="12" type="noConversion"/>
  </si>
  <si>
    <t>오피넷단가
(11월4주차)</t>
    <phoneticPr fontId="12" type="noConversion"/>
  </si>
  <si>
    <t>심  사  내  역  서</t>
    <phoneticPr fontId="12" type="noConversion"/>
  </si>
  <si>
    <t>(단위 : 원)</t>
    <phoneticPr fontId="65" type="noConversion"/>
  </si>
  <si>
    <t>구    분</t>
    <phoneticPr fontId="61" type="noConversion"/>
  </si>
  <si>
    <t>수량</t>
    <phoneticPr fontId="65" type="noConversion"/>
  </si>
  <si>
    <t>단위</t>
    <phoneticPr fontId="65" type="noConversion"/>
  </si>
  <si>
    <t>심사요청액</t>
    <phoneticPr fontId="61" type="noConversion"/>
  </si>
  <si>
    <t>심사금액</t>
    <phoneticPr fontId="61" type="noConversion"/>
  </si>
  <si>
    <t>산출근거</t>
    <phoneticPr fontId="219" type="noConversion"/>
  </si>
  <si>
    <t>조 정 액</t>
    <phoneticPr fontId="65" type="noConversion"/>
  </si>
  <si>
    <t>단  가</t>
    <phoneticPr fontId="61" type="noConversion"/>
  </si>
  <si>
    <t>금   액</t>
    <phoneticPr fontId="61" type="noConversion"/>
  </si>
  <si>
    <t>ton</t>
  </si>
  <si>
    <t>합    계</t>
    <phoneticPr fontId="65" type="noConversion"/>
  </si>
  <si>
    <t>○ 용역명: 2026년 사업장폐기물(하수슬러지, 하수준설토, 협잡물) 수집운반 및 처리용역(단가)</t>
    <phoneticPr fontId="65" type="noConversion"/>
  </si>
  <si>
    <t>1.운반비</t>
    <phoneticPr fontId="65" type="noConversion"/>
  </si>
  <si>
    <t>민간위탁처리(협잡물)</t>
    <phoneticPr fontId="65" type="noConversion"/>
  </si>
  <si>
    <t>2. 처리비</t>
    <phoneticPr fontId="65" type="noConversion"/>
  </si>
  <si>
    <t xml:space="preserve"> ○ 견적 최저가 적용</t>
    <phoneticPr fontId="219" type="noConversion"/>
  </si>
  <si>
    <t xml:space="preserve"> ○ 총원가  ※ 단가계약</t>
    <phoneticPr fontId="219" type="noConversion"/>
  </si>
  <si>
    <r>
      <t xml:space="preserve"> ○ 2025년 건설공사 표준품셈 적용
   </t>
    </r>
    <r>
      <rPr>
        <sz val="10"/>
        <rFont val="맑은 고딕"/>
        <family val="3"/>
        <charset val="129"/>
      </rPr>
      <t>- 2025년 11월 경기도 경유 단가(1,394.5원) 적용
 ○ 2025년 하반기 건설업 개별직종 노임단가 적용</t>
    </r>
    <r>
      <rPr>
        <sz val="10"/>
        <rFont val="맑은 고딕"/>
        <family val="3"/>
        <charset val="129"/>
        <scheme val="major"/>
      </rPr>
      <t xml:space="preserve">
 ○ 2025년 법정보험요율 적용
 ○ 경비 중 차량보험료: 견적가 오류 수정
 </t>
    </r>
    <r>
      <rPr>
        <sz val="10"/>
        <color rgb="FFFF0000"/>
        <rFont val="맑은 고딕"/>
        <family val="3"/>
        <charset val="129"/>
        <scheme val="major"/>
      </rPr>
      <t xml:space="preserve">  - (기존)24톤 차량 2,935,020원 (수정)→3,352,450원 </t>
    </r>
    <r>
      <rPr>
        <sz val="10"/>
        <rFont val="맑은 고딕"/>
        <family val="3"/>
        <charset val="129"/>
        <scheme val="major"/>
      </rPr>
      <t xml:space="preserve">
 ○ 지방계약법 시행규칙에 따른 일반관리비 및 이윤 산정 등</t>
    </r>
    <phoneticPr fontId="2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</si>
</sst>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25" formatCode="\$#,##0.00_);\(\$#,##0.00\)"/>
    <numFmt numFmtId="176" formatCode="_-* #,##0.00_-;\-* #,##0.00_-;_-* &quot;-&quot;_-;_-@_-"/>
    <numFmt numFmtId="177" formatCode="_-* #,##0.0_-;\-* #,##0.0_-;_-* &quot;-&quot;??_-;_-@_-"/>
    <numFmt numFmtId="178" formatCode="#,##0.000"/>
    <numFmt numFmtId="179" formatCode="#,##0.0"/>
    <numFmt numFmtId="180" formatCode="_ * #,##0_ ;_ * \-#,##0_ ;_ * &quot;-&quot;_ ;_ @_ "/>
    <numFmt numFmtId="181" formatCode="_ * #,##0.00_ ;_ * \-#,##0.00_ ;_ * &quot;-&quot;??_ ;_ @_ "/>
    <numFmt numFmtId="182" formatCode="#,##0.00_ "/>
    <numFmt numFmtId="183" formatCode="&quot;₩&quot;\!\$#,###&quot;₩&quot;\!\ "/>
    <numFmt numFmtId="184" formatCode="\$#.00"/>
    <numFmt numFmtId="185" formatCode="%#.00"/>
    <numFmt numFmtId="186" formatCode="#.00"/>
    <numFmt numFmtId="187" formatCode="#,##0."/>
    <numFmt numFmtId="188" formatCode="\$#."/>
    <numFmt numFmtId="189" formatCode="_ &quot;₩&quot;* #,##0.00_ ;_ &quot;₩&quot;* \-#,##0.00_ ;_ &quot;₩&quot;* &quot;-&quot;??_ ;_ @_ "/>
    <numFmt numFmtId="190" formatCode="#,##0;[Red]&quot;-&quot;#,##0"/>
    <numFmt numFmtId="191" formatCode="yy&quot;₩&quot;/mm&quot;₩&quot;/dd"/>
    <numFmt numFmtId="192" formatCode="_(* #,##0.0_);_(* \(#,##0.0\);_(* &quot;-&quot;??_);_(@_)"/>
    <numFmt numFmtId="193" formatCode="&quot;$&quot;#,##0.00_);\(&quot;$&quot;#,##0.00\)"/>
    <numFmt numFmtId="194" formatCode="#,##0\ &quot;DM&quot;;[Red]\-#,##0\ &quot;DM&quot;"/>
    <numFmt numFmtId="195" formatCode="#,##0.00\ &quot;DM&quot;;[Red]\-#,##0.00\ &quot;DM&quot;"/>
    <numFmt numFmtId="196" formatCode="&quot;$&quot;#,##0;[Red]\-&quot;$&quot;#,##0"/>
    <numFmt numFmtId="197" formatCode="#,##0.0000;[Red]\-#,##0.0000"/>
    <numFmt numFmtId="198" formatCode="#."/>
    <numFmt numFmtId="199" formatCode="_-* #,##0.0_-;&quot;₩&quot;\!\-* #,##0.0_-;_-* &quot;-&quot;_-;_-@_-"/>
    <numFmt numFmtId="200" formatCode=";;"/>
    <numFmt numFmtId="201" formatCode="&quot;Fr.&quot;\ #,##0;[Red]&quot;Fr.&quot;\ \-#,##0"/>
    <numFmt numFmtId="202" formatCode="&quot;Fr.&quot;\ #,##0.00;[Red]&quot;Fr.&quot;\ \-#,##0.00"/>
    <numFmt numFmtId="203" formatCode="\$#,##0\ ;\(\$#,##0\)"/>
    <numFmt numFmtId="204" formatCode="_(&quot;RM&quot;* #,##0.00_);_(&quot;RM&quot;* \(#,##0.00\);_(&quot;RM&quot;* &quot;-&quot;??_);_(@_)"/>
    <numFmt numFmtId="205" formatCode="&quot;US$&quot;#,##0_);\(&quot;US$&quot;#,##0\)"/>
    <numFmt numFmtId="206" formatCode="_(* #,##0.0_);_(* &quot;₩&quot;&quot;₩&quot;&quot;₩&quot;&quot;₩&quot;&quot;₩&quot;&quot;₩&quot;&quot;₩&quot;&quot;₩&quot;\(#,##0.0&quot;₩&quot;&quot;₩&quot;&quot;₩&quot;&quot;₩&quot;&quot;₩&quot;&quot;₩&quot;&quot;₩&quot;&quot;₩&quot;\);_(* &quot;-&quot;_);_(@_)"/>
    <numFmt numFmtId="207" formatCode="&quot;$&quot;#,##0_);[Red]&quot;₩&quot;&quot;₩&quot;&quot;₩&quot;&quot;₩&quot;&quot;₩&quot;&quot;₩&quot;&quot;₩&quot;&quot;₩&quot;\(&quot;$&quot;#,##0&quot;₩&quot;&quot;₩&quot;&quot;₩&quot;&quot;₩&quot;&quot;₩&quot;&quot;₩&quot;&quot;₩&quot;&quot;₩&quot;\)"/>
    <numFmt numFmtId="208" formatCode="_ * #,##0_ ;_ * &quot;₩&quot;&quot;₩&quot;&quot;₩&quot;&quot;₩&quot;&quot;₩&quot;&quot;₩&quot;&quot;₩&quot;&quot;₩&quot;\-#,##0_ ;_ * &quot;-&quot;_ ;_ @_ "/>
    <numFmt numFmtId="209" formatCode="&quot;$&quot;#,##0.0000_);&quot;₩&quot;&quot;₩&quot;&quot;₩&quot;&quot;₩&quot;&quot;₩&quot;&quot;₩&quot;&quot;₩&quot;&quot;₩&quot;\(&quot;$&quot;#,##0.0000&quot;₩&quot;&quot;₩&quot;&quot;₩&quot;&quot;₩&quot;&quot;₩&quot;&quot;₩&quot;&quot;₩&quot;&quot;₩&quot;\)"/>
    <numFmt numFmtId="210" formatCode="_ &quot;₩&quot;* #,##0_ ;_ &quot;₩&quot;* \-#,##0_ ;_ &quot;₩&quot;* &quot;-&quot;_ ;_ @_ "/>
    <numFmt numFmtId="211" formatCode="&quot;₩&quot;#,##0;&quot;₩&quot;&quot;₩&quot;\-#,##0"/>
    <numFmt numFmtId="212" formatCode="0.000"/>
    <numFmt numFmtId="213" formatCode="_-* #,##0.0_-;\-* #,##0.0_-;_-* &quot;-&quot;_-;_-@_-"/>
    <numFmt numFmtId="214" formatCode="0.00_ "/>
    <numFmt numFmtId="215" formatCode="&quot;₩&quot;#,##0.00;[Red]&quot;₩&quot;\-#,##0.00"/>
    <numFmt numFmtId="216" formatCode="&quot;$&quot;#,##0_);[Red]\(&quot;$&quot;#,##0\)"/>
    <numFmt numFmtId="217" formatCode="&quot;₩&quot;#,##0;[Red]&quot;₩&quot;\-#,##0"/>
    <numFmt numFmtId="218" formatCode="&quot;$&quot;#,##0.00_);[Red]\(&quot;$&quot;#,##0.00\)"/>
    <numFmt numFmtId="219" formatCode="#,##0.00;[Red]&quot;-&quot;#,##0.00"/>
    <numFmt numFmtId="220" formatCode="0_);[Red]\(0\)"/>
    <numFmt numFmtId="221" formatCode="#,##0_ "/>
    <numFmt numFmtId="222" formatCode="_-* #,##0_-;\-* #,##0_-;_-* &quot;-&quot;??_-;_-@_-"/>
    <numFmt numFmtId="223" formatCode="#,##0_);[Red]\(#,##0\)"/>
    <numFmt numFmtId="224" formatCode="_(&quot;$&quot;* #,##0.00_);_(&quot;$&quot;* \(#,##0.00\);_(&quot;$&quot;* &quot;-&quot;??_);_(@_)"/>
    <numFmt numFmtId="225" formatCode="#,##0.00&quot;?_);\(#,##0.00&quot;&quot;?&quot;\)"/>
    <numFmt numFmtId="226" formatCode="&quot;₩&quot;&quot;₩&quot;&quot;₩&quot;&quot;₩&quot;\$#,##0.00_);&quot;₩&quot;&quot;₩&quot;&quot;₩&quot;&quot;₩&quot;\(&quot;₩&quot;&quot;₩&quot;&quot;₩&quot;&quot;₩&quot;\$#,##0.00&quot;₩&quot;&quot;₩&quot;&quot;₩&quot;&quot;₩&quot;\)"/>
    <numFmt numFmtId="227" formatCode="#"/>
    <numFmt numFmtId="228" formatCode="&quot;₩&quot;\!\$#\!\,##0_);[Red]&quot;₩&quot;\!\(&quot;₩&quot;\!\$#\!\,##0&quot;₩&quot;\!\)"/>
    <numFmt numFmtId="229" formatCode="&quot;?#,##0.00;[Red]\-&quot;&quot;?&quot;#,##0.00"/>
    <numFmt numFmtId="230" formatCode="_(&quot;$&quot;* #,##0_);_(&quot;$&quot;* \(#,##0\);_(&quot;$&quot;* &quot;-&quot;_);_(@_)"/>
    <numFmt numFmtId="231" formatCode="#,##0;&quot;-&quot;#,##0"/>
    <numFmt numFmtId="232" formatCode="#,##0;\-#,##0.00"/>
    <numFmt numFmtId="233" formatCode="#\!\,##0;&quot;₩&quot;\!\-#\!\,##0\!.00"/>
    <numFmt numFmtId="234" formatCode="_ * #,##0_ ;_ * &quot;₩&quot;\!\-#,##0_ ;_ * &quot;-&quot;_ ;_ @_ "/>
    <numFmt numFmtId="235" formatCode="#,##0.0_);[Red]\(#,##0.0\)"/>
    <numFmt numFmtId="236" formatCode="&quot;₩&quot;#,##0.00;&quot;₩&quot;\-#,##0.00"/>
    <numFmt numFmtId="237" formatCode="_-[$€-2]* #,##0.00_-;&quot;₩&quot;\!\-[$€-2]* #,##0.00_-;_-[$€-2]* &quot;-&quot;??_-"/>
    <numFmt numFmtId="238" formatCode="#,##0;[Red]&quot;△&quot;#,##0"/>
    <numFmt numFmtId="239" formatCode="0.000%"/>
    <numFmt numFmtId="240" formatCode="_(* #,##0_);_(* \(#,##0\);_(* &quot;-&quot;_);_(@_)"/>
    <numFmt numFmtId="241" formatCode="\ "/>
    <numFmt numFmtId="242" formatCode="0.0"/>
    <numFmt numFmtId="243" formatCode="&quot;(&quot;###.00&quot;)&quot;"/>
    <numFmt numFmtId="244" formatCode="0.00_);[Red]\(0.00\)"/>
    <numFmt numFmtId="245" formatCode="&quot;₩&quot;#,##0;[Red]&quot;₩&quot;&quot;₩&quot;\-#,##0"/>
    <numFmt numFmtId="246" formatCode="mm&quot;월&quot;\ dd&quot;일&quot;"/>
    <numFmt numFmtId="247" formatCode="[Red]\+#;[Red]\-#;[Red]0"/>
    <numFmt numFmtId="248" formatCode="#,##0_ ;[Red]&quot;△&quot;#,##0\ "/>
    <numFmt numFmtId="249" formatCode="0\ \ "/>
    <numFmt numFmtId="250" formatCode="#,##0\ \ "/>
    <numFmt numFmtId="251" formatCode="0.0000%"/>
    <numFmt numFmtId="252" formatCode="#,##0.0000"/>
    <numFmt numFmtId="253" formatCode="#,##0.00;[Red]#,##0.00;&quot; &quot;"/>
    <numFmt numFmtId="254" formatCode="&quot;₩&quot;\ \ #,##0\ &quot;원정&quot;;\-&quot;₩&quot;#,##0"/>
    <numFmt numFmtId="255" formatCode="&quot;₩&quot;#,##0;&quot;₩&quot;&quot;₩&quot;&quot;₩&quot;&quot;₩&quot;\-#,##0"/>
    <numFmt numFmtId="256" formatCode="0.00000%"/>
    <numFmt numFmtId="257" formatCode="General_)"/>
    <numFmt numFmtId="258" formatCode="0.000000"/>
    <numFmt numFmtId="259" formatCode="0.0%;[Red]&quot;△&quot;0.0%"/>
    <numFmt numFmtId="260" formatCode="0.00%;[Red]&quot;△&quot;0.00%"/>
    <numFmt numFmtId="261" formatCode="[Red]#,##0"/>
    <numFmt numFmtId="262" formatCode="_-* #,##0;\-* #,##0;_-* &quot;-&quot;;_-@"/>
    <numFmt numFmtId="263" formatCode=";;;"/>
    <numFmt numFmtId="264" formatCode="&quot;₩&quot;#,##0.0;&quot;₩&quot;\-#,##0.0"/>
    <numFmt numFmtId="265" formatCode="000.000"/>
    <numFmt numFmtId="266" formatCode="&quot;*&quot;#,##0\ &quot;일 (월)&quot;\ \ "/>
    <numFmt numFmtId="267" formatCode="&quot;?#,##0.00;\-&quot;&quot;?&quot;#,##0.00"/>
    <numFmt numFmtId="268" formatCode="&quot;₩&quot;#,##0;[Red]&quot;₩&quot;&quot;₩&quot;&quot;₩&quot;&quot;₩&quot;\-#,##0"/>
    <numFmt numFmtId="269" formatCode="_(* #,##0.0_);_(* \(#,##0.0\);_(* &quot;-&quot;_);_(@_)"/>
    <numFmt numFmtId="270" formatCode="_ * #\!\,##0_ ;_ * &quot;₩&quot;\!\-#\!\,##0_ ;_ * &quot;-&quot;_ ;_ @_ "/>
    <numFmt numFmtId="271" formatCode="_(* #,##0.00_);_(* \(#,##0.00\);_(* &quot;-&quot;??_);_(@_)"/>
    <numFmt numFmtId="272" formatCode="#,##0&quot; &quot;;[Red]&quot;△&quot;#,##0&quot; &quot;"/>
    <numFmt numFmtId="273" formatCode="_-* #,##0.000_-;\-* #,##0.000_-;_-* &quot;-&quot;_-;_-@_-"/>
    <numFmt numFmtId="274" formatCode="#,##0.0;\-#,##0.0"/>
    <numFmt numFmtId="275" formatCode="#,##0.0_);\(#,##0.0\)"/>
    <numFmt numFmtId="276" formatCode="_ * #,##0_ ;_ * &quot;△&quot;#,##0_ ;_ * &quot;-&quot;_ ;_ @_ "/>
    <numFmt numFmtId="277" formatCode="&quot;US$&quot;#,##0.00_);[Red]\(&quot;US$&quot;#,##0.00\)"/>
    <numFmt numFmtId="278" formatCode="&quot;₩&quot;#,##0.00;&quot;₩&quot;&quot;₩&quot;&quot;₩&quot;&quot;₩&quot;\-#,##0.00"/>
    <numFmt numFmtId="279" formatCode="&quot;₩&quot;#,##0;&quot;₩&quot;\-#,##0"/>
    <numFmt numFmtId="280" formatCode="_(* #,##0.00_);_(* \(#,##0.00\);_(* &quot;-&quot;_);_(@_)"/>
    <numFmt numFmtId="281" formatCode="&quot;₩&quot;#,##0.00;&quot;₩&quot;&quot;₩&quot;&quot;₩&quot;&quot;₩&quot;&quot;₩&quot;&quot;₩&quot;&quot;₩&quot;&quot;₩&quot;&quot;₩&quot;&quot;₩&quot;\-#,##0.00"/>
    <numFmt numFmtId="282" formatCode="_-* #,##0.0000_-;\-* #,##0.0000_-;_-* &quot;-&quot;??_-;_-@_-"/>
    <numFmt numFmtId="283" formatCode="&quot;(&quot;\ #,##0&quot;)&quot;"/>
    <numFmt numFmtId="284" formatCode="&quot;$&quot;#,##0_);\(&quot;$&quot;#,##0\)"/>
    <numFmt numFmtId="285" formatCode="&quot;₩&quot;#,##0;&quot;₩&quot;\-&quot;₩&quot;#,##0"/>
    <numFmt numFmtId="286" formatCode="_(* #,##0_);_(* &quot;₩&quot;&quot;₩&quot;&quot;₩&quot;&quot;₩&quot;&quot;₩&quot;&quot;₩&quot;\(#,##0&quot;₩&quot;&quot;₩&quot;&quot;₩&quot;&quot;₩&quot;&quot;₩&quot;&quot;₩&quot;\);_(* &quot;-&quot;_);_(@_)"/>
    <numFmt numFmtId="287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88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89" formatCode="&quot;₩&quot;#,##0;&quot;₩&quot;&quot;₩&quot;&quot;₩&quot;&quot;₩&quot;&quot;₩&quot;\-&quot;₩&quot;#,##0"/>
    <numFmt numFmtId="290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91" formatCode="&quot;₩&quot;#,##0;[Red]&quot;₩&quot;&quot;₩&quot;&quot;₩&quot;&quot;₩&quot;&quot;₩&quot;\-&quot;₩&quot;#,##0"/>
    <numFmt numFmtId="292" formatCode="d&quot;₩&quot;\!\.m&quot;₩&quot;\!\.yy&quot;₩&quot;\!\ h:mm"/>
    <numFmt numFmtId="293" formatCode="0.000&quot;  &quot;"/>
    <numFmt numFmtId="294" formatCode="#,##0.000;[Red]&quot;₩&quot;&quot;₩&quot;&quot;₩&quot;&quot;₩&quot;&quot;₩&quot;&quot;₩&quot;&quot;₩&quot;&quot;₩&quot;&quot;₩&quot;&quot;₩&quot;&quot;₩&quot;&quot;₩&quot;&quot;₩&quot;\(#,##0.000&quot;₩&quot;&quot;₩&quot;&quot;₩&quot;&quot;₩&quot;&quot;₩&quot;&quot;₩&quot;&quot;₩&quot;&quot;₩&quot;&quot;₩&quot;&quot;₩&quot;&quot;₩&quot;&quot;₩&quot;&quot;₩&quot;\)"/>
    <numFmt numFmtId="295" formatCode="_(&quot;$&quot;* #,##0.00_);_(&quot;$&quot;* &quot;₩&quot;&quot;₩&quot;&quot;₩&quot;&quot;₩&quot;&quot;₩&quot;\(#,##0.00&quot;₩&quot;&quot;₩&quot;&quot;₩&quot;&quot;₩&quot;&quot;₩&quot;\);_(&quot;$&quot;* &quot;-&quot;??_);_(@_)"/>
    <numFmt numFmtId="296" formatCode="&quot;SFr.&quot;#,##0.00;[Red]&quot;SFr.&quot;&quot;₩&quot;&quot;₩&quot;&quot;₩&quot;&quot;₩&quot;&quot;₩&quot;&quot;₩&quot;&quot;₩&quot;&quot;₩&quot;&quot;₩&quot;&quot;₩&quot;&quot;₩&quot;&quot;₩&quot;&quot;₩&quot;\-#,##0.00"/>
    <numFmt numFmtId="297" formatCode="m\o\n\th\ d\,\ yyyy"/>
    <numFmt numFmtId="298" formatCode="#,##0;&quot;₩&quot;\-#,##0&quot;MM&quot;"/>
    <numFmt numFmtId="299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300" formatCode="_-&quot;?* #,##0.00_-;&quot;\&quot;&quot;₩&quot;&quot;₩&quot;&quot;₩&quot;\-&quot;?* #,##0.00_-;_-&quot;&quot;?&quot;* &quot;-&quot;??_-;_-@_-"/>
    <numFmt numFmtId="301" formatCode="#.##"/>
    <numFmt numFmtId="302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303" formatCode="#,##0.000_);&quot;₩&quot;&quot;₩&quot;&quot;₩&quot;&quot;₩&quot;&quot;₩&quot;&quot;₩&quot;\(#,##0.000&quot;₩&quot;&quot;₩&quot;&quot;₩&quot;&quot;₩&quot;&quot;₩&quot;&quot;₩&quot;\)"/>
    <numFmt numFmtId="304" formatCode="#,###"/>
    <numFmt numFmtId="305" formatCode="_-* #,##0.00\ &quot;Kc&quot;_-;\-* #,##0.00\ &quot;Kc&quot;_-;_-* &quot;-&quot;??\ &quot;Kc&quot;_-;_-@_-"/>
    <numFmt numFmtId="306" formatCode="0.00;0.00;\-"/>
    <numFmt numFmtId="307" formatCode="00.00\ &quot;원/KWH&quot;"/>
    <numFmt numFmtId="308" formatCode="mmmm&quot;₩&quot;&quot;₩&quot;&quot;₩&quot;&quot;₩&quot;&quot;₩&quot;&quot;₩&quot;&quot;₩&quot;&quot;₩&quot;&quot;₩&quot;&quot;₩&quot;&quot;₩&quot;&quot;₩&quot;&quot;₩&quot;\-yy"/>
    <numFmt numFmtId="309" formatCode="&quot;₩&quot;#,##0.00;&quot;₩&quot;&quot;₩&quot;&quot;₩&quot;&quot;₩&quot;&quot;₩&quot;\-&quot;₩&quot;#,##0.00"/>
    <numFmt numFmtId="310" formatCode="&quot;₩&quot;#,##0;[Red]&quot;₩&quot;&quot;₩&quot;&quot;₩&quot;&quot;₩&quot;&quot;₩&quot;&quot;₩&quot;&quot;₩&quot;\-#,##0"/>
    <numFmt numFmtId="311" formatCode="_-* #,##0\ &quot;Pts&quot;_-;\-* #,##0\ &quot;Pts&quot;_-;_-* &quot;-&quot;\ &quot;Pts&quot;_-;_-@_-"/>
    <numFmt numFmtId="312" formatCode="&quot;₩&quot;#,##0.00;[Red]&quot;₩&quot;&quot;₩&quot;&quot;₩&quot;&quot;₩&quot;&quot;₩&quot;\-&quot;₩&quot;#,##0.00"/>
    <numFmt numFmtId="313" formatCode="_-&quot;£&quot;* #,##0_-;\-&quot;£&quot;* #,##0_-;_-&quot;£&quot;* &quot;-&quot;_-;_-@_-"/>
    <numFmt numFmtId="314" formatCode="#,##0.0_%;[Red]&quot;₩&quot;&quot;₩&quot;&quot;₩&quot;&quot;₩&quot;&quot;₩&quot;&quot;₩&quot;\(#,##0.0%&quot;₩&quot;&quot;₩&quot;&quot;₩&quot;&quot;₩&quot;&quot;₩&quot;&quot;₩&quot;\)"/>
    <numFmt numFmtId="315" formatCode="_-&quot;£&quot;* #,##0.00_-;\-&quot;£&quot;* #,##0.00_-;_-&quot;£&quot;* &quot;-&quot;??_-;_-@_-"/>
    <numFmt numFmtId="316" formatCode="_-&quot;$&quot;* #,##0_-;\-&quot;$&quot;* #,##0_-;_-&quot;$&quot;* &quot;-&quot;_-;_-@_-"/>
    <numFmt numFmtId="317" formatCode="_(&quot;$&quot;* #,##0.0_);_(&quot;$&quot;* \(#,##0.0\);_(&quot;$&quot;* &quot;-&quot;_);_(@_)"/>
    <numFmt numFmtId="318" formatCode="_ * #,##0_ ;_ * &quot;₩&quot;&quot;₩&quot;&quot;₩&quot;\-#,##0_ ;_ * &quot;-&quot;_ ;_ @_ "/>
    <numFmt numFmtId="319" formatCode="_-* #,##0.0000000_-;\-* #,##0.0000000_-;_-* &quot;-&quot;_-;_-@_-"/>
    <numFmt numFmtId="320" formatCode="0.0_ "/>
    <numFmt numFmtId="321" formatCode="0.0%"/>
    <numFmt numFmtId="322" formatCode="#,##0.00_);[Red]\(#,##0.00\)"/>
    <numFmt numFmtId="323" formatCode="0.00\ &quot;분&quot;"/>
    <numFmt numFmtId="324" formatCode="0.000_ "/>
    <numFmt numFmtId="325" formatCode="@\ &quot;주임&quot;"/>
    <numFmt numFmtId="326" formatCode="&quot;( &quot;0.0000&quot; )&quot;;&quot;( &quot;\-#,###.0000&quot; )&quot;;&quot;-&quot;"/>
    <numFmt numFmtId="327" formatCode="#,##0\ ;[Red]&quot;-&quot;#,##0\ "/>
    <numFmt numFmtId="328" formatCode="#,##0.00_ ;[Red]\-#,##0.00\ "/>
    <numFmt numFmtId="329" formatCode="0.0000"/>
    <numFmt numFmtId="330" formatCode="0.00&quot;(%)&quot;"/>
    <numFmt numFmtId="331" formatCode="0.0000\ &quot;( % )&quot;"/>
    <numFmt numFmtId="332" formatCode="0.0000\ &quot;(%)&quot;"/>
    <numFmt numFmtId="333" formatCode="&quot;S&quot;\ #,##0;[Red]\-&quot;S&quot;\ #,##0"/>
    <numFmt numFmtId="334" formatCode="\$&quot;_x000c_ _x0001_-)_x0008__x0004__x0000__x0000__x0005__x0002_&quot;;[Red]\(\$#,##0\)"/>
    <numFmt numFmtId="335" formatCode="\(&quot;$&quot;#,##0\);\(&quot;$&quot;#,##0\)"/>
    <numFmt numFmtId="336" formatCode="#,##0.0\ ;\(#,##0.0\);&quot;-&quot;\ "/>
    <numFmt numFmtId="337" formatCode="&quot;?#,##0;[Red]\-&quot;&quot;?&quot;#,##0"/>
    <numFmt numFmtId="338" formatCode="&quot;(@&quot;#0.0&quot;)&quot;"/>
    <numFmt numFmtId="339" formatCode="* #,##0&quot; &quot;;[Red]* &quot;△&quot;#,##0&quot; &quot;;* @"/>
    <numFmt numFmtId="340" formatCode="#,##0.####;[Red]&quot;△&quot;#,##0.####"/>
    <numFmt numFmtId="341" formatCode="_ &quot;₩&quot;* #,##0.00_ ;_ &quot;₩&quot;* &quot;₩&quot;&quot;₩&quot;\-#,##0.00_ ;_ &quot;₩&quot;* &quot;-&quot;??_ ;_ @_ "/>
    <numFmt numFmtId="342" formatCode="_-* #,##0.0000_-;\-* #,##0.0000_-;_-* &quot;-&quot;_-;_-@_-"/>
    <numFmt numFmtId="343" formatCode="#,##0.0000_);[Red]\(#,##0.0000\)"/>
    <numFmt numFmtId="344" formatCode="#,##0.00_);\(#,##0.00\)"/>
    <numFmt numFmtId="345" formatCode="#,##0_);\(#,##0\)"/>
    <numFmt numFmtId="346" formatCode="#,###;\-#,###;&quot;&quot;;@"/>
    <numFmt numFmtId="347" formatCode="#,##0.000_);[Red]\(#,##0.000\)"/>
  </numFmts>
  <fonts count="29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name val="Arial"/>
      <family val="2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2"/>
      <name val="궁서체"/>
      <family val="1"/>
      <charset val="129"/>
    </font>
    <font>
      <sz val="9"/>
      <color indexed="8"/>
      <name val="굴림체"/>
      <family val="3"/>
      <charset val="129"/>
    </font>
    <font>
      <sz val="10"/>
      <name val="MS Sans Serif"/>
      <family val="2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2"/>
      <name val="±¼¸²Ã¼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0"/>
      <name val="Geneva"/>
      <family val="2"/>
    </font>
    <font>
      <b/>
      <sz val="10"/>
      <name val="Helv"/>
      <family val="2"/>
    </font>
    <font>
      <sz val="10"/>
      <color indexed="24"/>
      <name val="Arial"/>
      <family val="2"/>
    </font>
    <font>
      <sz val="12"/>
      <name val="명조"/>
      <family val="3"/>
      <charset val="129"/>
    </font>
    <font>
      <sz val="11"/>
      <name val="??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Helv"/>
      <family val="2"/>
    </font>
    <font>
      <b/>
      <sz val="8"/>
      <name val="Times New Roman"/>
      <family val="1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2"/>
      <name val="견명조"/>
      <family val="1"/>
      <charset val="129"/>
    </font>
    <font>
      <sz val="9"/>
      <name val="Arial"/>
      <family val="2"/>
    </font>
    <font>
      <sz val="14"/>
      <name val="뼥?ⓒ"/>
      <family val="3"/>
      <charset val="129"/>
    </font>
    <font>
      <sz val="11"/>
      <name val="바탕체"/>
      <family val="1"/>
      <charset val="129"/>
    </font>
    <font>
      <i/>
      <sz val="12"/>
      <name val="굴림체"/>
      <family val="3"/>
      <charset val="129"/>
    </font>
    <font>
      <u/>
      <sz val="8.5"/>
      <color indexed="36"/>
      <name val="바탕체"/>
      <family val="1"/>
      <charset val="129"/>
    </font>
    <font>
      <u/>
      <sz val="8.5"/>
      <color indexed="12"/>
      <name val="바탕체"/>
      <family val="1"/>
      <charset val="129"/>
    </font>
    <font>
      <sz val="8"/>
      <name val="바탕체"/>
      <family val="1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돋움"/>
      <family val="3"/>
      <charset val="129"/>
    </font>
    <font>
      <sz val="10"/>
      <name val="네이버사전"/>
      <family val="1"/>
    </font>
    <font>
      <sz val="10"/>
      <color indexed="12"/>
      <name val="굴림체"/>
      <family val="3"/>
      <charset val="129"/>
    </font>
    <font>
      <sz val="11"/>
      <name val="한컴바탕"/>
      <family val="1"/>
      <charset val="129"/>
    </font>
    <font>
      <sz val="12"/>
      <name val="돋움체"/>
      <family val="3"/>
      <charset val="129"/>
    </font>
    <font>
      <sz val="11"/>
      <color indexed="8"/>
      <name val="굴림체"/>
      <family val="3"/>
      <charset val="129"/>
    </font>
    <font>
      <sz val="10"/>
      <color indexed="10"/>
      <name val="바탕체"/>
      <family val="1"/>
      <charset val="129"/>
    </font>
    <font>
      <sz val="12"/>
      <name val="돋움"/>
      <family val="3"/>
      <charset val="129"/>
    </font>
    <font>
      <sz val="1"/>
      <color indexed="0"/>
      <name val="Courier"/>
      <family val="3"/>
    </font>
    <font>
      <sz val="12"/>
      <color indexed="24"/>
      <name val="바탕체"/>
      <family val="1"/>
      <charset val="129"/>
    </font>
    <font>
      <sz val="12"/>
      <name val="¹????¼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7"/>
      <name val="바탕체"/>
      <family val="1"/>
      <charset val="129"/>
    </font>
    <font>
      <sz val="10"/>
      <name val="PragmaticaCTT"/>
      <family val="1"/>
    </font>
    <font>
      <u/>
      <sz val="10"/>
      <color indexed="14"/>
      <name val="MS Sans Serif"/>
      <family val="2"/>
    </font>
    <font>
      <sz val="9"/>
      <name val="바탕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9"/>
      <color indexed="10"/>
      <name val="바탕체"/>
      <family val="1"/>
      <charset val="129"/>
    </font>
    <font>
      <u/>
      <sz val="11"/>
      <color indexed="36"/>
      <name val="바탕체"/>
      <family val="1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b/>
      <u/>
      <sz val="14"/>
      <name val="굴림체"/>
      <family val="3"/>
      <charset val="129"/>
    </font>
    <font>
      <sz val="10"/>
      <name val="Arial Narrow"/>
      <family val="2"/>
    </font>
    <font>
      <sz val="12"/>
      <name val="ⓒoUAAA¨u"/>
      <family val="1"/>
      <charset val="129"/>
    </font>
    <font>
      <sz val="12"/>
      <name val="¹ÙÅÁÃ¼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u/>
      <sz val="10"/>
      <color indexed="12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12"/>
      <name val="Helv"/>
      <family val="2"/>
    </font>
    <font>
      <b/>
      <sz val="12"/>
      <name val="Helvetica"/>
      <family val="2"/>
    </font>
    <font>
      <b/>
      <sz val="12"/>
      <name val="Book Antiqua"/>
      <family val="1"/>
    </font>
    <font>
      <b/>
      <i/>
      <sz val="14"/>
      <name val="Arial"/>
      <family val="2"/>
    </font>
    <font>
      <sz val="18"/>
      <color indexed="12"/>
      <name val="MS Sans Serif"/>
      <family val="2"/>
    </font>
    <font>
      <b/>
      <sz val="14"/>
      <name val="Arial"/>
      <family val="2"/>
    </font>
    <font>
      <b/>
      <sz val="10"/>
      <name val="Helvetica"/>
      <family val="2"/>
    </font>
    <font>
      <u/>
      <sz val="10"/>
      <color indexed="36"/>
      <name val="Arial"/>
      <family val="2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굴림"/>
      <family val="3"/>
      <charset val="129"/>
    </font>
    <font>
      <b/>
      <u/>
      <sz val="20"/>
      <name val="굴림"/>
      <family val="3"/>
      <charset val="129"/>
    </font>
    <font>
      <b/>
      <sz val="11"/>
      <name val="돋움"/>
      <family val="3"/>
      <charset val="129"/>
    </font>
    <font>
      <sz val="7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color theme="1"/>
      <name val="굴림"/>
      <family val="2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Tahoma"/>
      <family val="2"/>
    </font>
    <font>
      <sz val="10"/>
      <color theme="1"/>
      <name val="바탕체"/>
      <family val="1"/>
      <charset val="129"/>
    </font>
    <font>
      <sz val="11"/>
      <color theme="1"/>
      <name val="맑은 고딕"/>
      <family val="2"/>
      <charset val="129"/>
    </font>
    <font>
      <sz val="10"/>
      <name val="Book Antiqua"/>
      <family val="1"/>
    </font>
    <font>
      <sz val="10"/>
      <color indexed="8"/>
      <name val="Arial"/>
      <family val="2"/>
    </font>
    <font>
      <sz val="10"/>
      <name val="옛체"/>
      <family val="1"/>
      <charset val="129"/>
    </font>
    <font>
      <sz val="10"/>
      <color indexed="8"/>
      <name val="바탕체"/>
      <family val="1"/>
      <charset val="129"/>
    </font>
    <font>
      <sz val="10"/>
      <color indexed="9"/>
      <name val="바탕체"/>
      <family val="1"/>
      <charset val="129"/>
    </font>
    <font>
      <sz val="12"/>
      <name val="Arial"/>
      <family val="2"/>
    </font>
    <font>
      <b/>
      <sz val="10"/>
      <color indexed="52"/>
      <name val="바탕체"/>
      <family val="1"/>
      <charset val="129"/>
    </font>
    <font>
      <b/>
      <sz val="1"/>
      <color indexed="8"/>
      <name val="Courier"/>
      <family val="3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Courier"/>
      <family val="3"/>
    </font>
    <font>
      <sz val="10"/>
      <color indexed="20"/>
      <name val="바탕체"/>
      <family val="1"/>
      <charset val="129"/>
    </font>
    <font>
      <sz val="12"/>
      <name val="굴림"/>
      <family val="3"/>
      <charset val="129"/>
    </font>
    <font>
      <u/>
      <sz val="12"/>
      <color indexed="36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9"/>
      <name val="돋움체"/>
      <family val="3"/>
      <charset val="129"/>
    </font>
    <font>
      <sz val="11"/>
      <name val="뼻뮝"/>
      <family val="3"/>
      <charset val="129"/>
    </font>
    <font>
      <sz val="10"/>
      <color indexed="60"/>
      <name val="바탕체"/>
      <family val="1"/>
      <charset val="129"/>
    </font>
    <font>
      <sz val="10"/>
      <color indexed="10"/>
      <name val="돋움체"/>
      <family val="3"/>
      <charset val="129"/>
    </font>
    <font>
      <i/>
      <sz val="10"/>
      <color indexed="23"/>
      <name val="바탕체"/>
      <family val="1"/>
      <charset val="129"/>
    </font>
    <font>
      <b/>
      <sz val="10"/>
      <color indexed="9"/>
      <name val="바탕체"/>
      <family val="1"/>
      <charset val="129"/>
    </font>
    <font>
      <sz val="10"/>
      <color indexed="52"/>
      <name val="바탕체"/>
      <family val="1"/>
      <charset val="129"/>
    </font>
    <font>
      <b/>
      <sz val="10"/>
      <color indexed="8"/>
      <name val="바탕체"/>
      <family val="1"/>
      <charset val="129"/>
    </font>
    <font>
      <sz val="10"/>
      <color indexed="62"/>
      <name val="바탕체"/>
      <family val="1"/>
      <charset val="129"/>
    </font>
    <font>
      <b/>
      <sz val="15"/>
      <color indexed="56"/>
      <name val="바탕체"/>
      <family val="1"/>
      <charset val="129"/>
    </font>
    <font>
      <sz val="18"/>
      <name val="돋움체"/>
      <family val="3"/>
      <charset val="129"/>
    </font>
    <font>
      <b/>
      <sz val="13"/>
      <color indexed="56"/>
      <name val="바탕체"/>
      <family val="1"/>
      <charset val="129"/>
    </font>
    <font>
      <b/>
      <sz val="11"/>
      <color indexed="56"/>
      <name val="바탕체"/>
      <family val="1"/>
      <charset val="129"/>
    </font>
    <font>
      <sz val="12"/>
      <color indexed="20"/>
      <name val="돋움체"/>
      <family val="3"/>
      <charset val="129"/>
    </font>
    <font>
      <sz val="10"/>
      <color indexed="17"/>
      <name val="바탕체"/>
      <family val="1"/>
      <charset val="129"/>
    </font>
    <font>
      <u/>
      <sz val="10"/>
      <color indexed="14"/>
      <name val="바탕체"/>
      <family val="1"/>
      <charset val="129"/>
    </font>
    <font>
      <b/>
      <sz val="10"/>
      <color indexed="63"/>
      <name val="바탕체"/>
      <family val="1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¹ÙÅÁÃ¼"/>
      <family val="1"/>
      <charset val="129"/>
    </font>
    <font>
      <b/>
      <sz val="10"/>
      <name val="MS Sans Serif"/>
      <family val="2"/>
    </font>
    <font>
      <sz val="11"/>
      <name val="µ¸¿òÃ¼"/>
      <family val="3"/>
      <charset val="129"/>
    </font>
    <font>
      <sz val="11"/>
      <name val="¹UAAA¼"/>
      <family val="3"/>
      <charset val="129"/>
    </font>
    <font>
      <sz val="10"/>
      <color indexed="8"/>
      <name val="Impact"/>
      <family val="2"/>
    </font>
    <font>
      <sz val="1"/>
      <color indexed="16"/>
      <name val="Courier"/>
      <family val="3"/>
    </font>
    <font>
      <i/>
      <sz val="1"/>
      <color indexed="8"/>
      <name val="Courier"/>
      <family val="3"/>
    </font>
    <font>
      <b/>
      <sz val="1"/>
      <color indexed="16"/>
      <name val="Courier"/>
      <family val="3"/>
    </font>
    <font>
      <sz val="9.8000000000000007"/>
      <color indexed="10"/>
      <name val="Helv"/>
      <family val="2"/>
    </font>
    <font>
      <sz val="10"/>
      <color indexed="11"/>
      <name val="Helv"/>
      <family val="2"/>
    </font>
    <font>
      <sz val="11"/>
      <color indexed="18"/>
      <name val="굴림체"/>
      <family val="3"/>
      <charset val="129"/>
    </font>
    <font>
      <sz val="10"/>
      <color indexed="8"/>
      <name val="MS Sans Serif"/>
      <family val="2"/>
    </font>
    <font>
      <sz val="10"/>
      <name val="Futura Bk BT"/>
      <family val="2"/>
    </font>
    <font>
      <b/>
      <sz val="16"/>
      <name val="돋움"/>
      <family val="3"/>
      <charset val="129"/>
    </font>
    <font>
      <b/>
      <sz val="10"/>
      <color indexed="10"/>
      <name val="Helv"/>
      <family val="2"/>
    </font>
    <font>
      <u/>
      <sz val="20"/>
      <color indexed="16"/>
      <name val="돋움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22"/>
      <name val="바탕체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宋体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indexed="9"/>
      <name val="Arial"/>
      <family val="2"/>
    </font>
    <font>
      <sz val="10"/>
      <name val="Times"/>
      <family val="1"/>
    </font>
    <font>
      <b/>
      <sz val="11"/>
      <name val="Times"/>
      <family val="1"/>
    </font>
    <font>
      <sz val="11"/>
      <color indexed="10"/>
      <name val="Calibri"/>
      <family val="2"/>
    </font>
    <font>
      <b/>
      <sz val="11"/>
      <color theme="1"/>
      <name val="굴림체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2"/>
      <charset val="129"/>
    </font>
    <font>
      <b/>
      <u/>
      <sz val="20"/>
      <name val="맑은 고딕"/>
      <family val="3"/>
      <charset val="129"/>
      <scheme val="minor"/>
    </font>
    <font>
      <u val="double"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vertAlign val="subscript"/>
      <sz val="10"/>
      <color theme="1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22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9"/>
      <name val="맑은 고딕"/>
      <family val="3"/>
      <charset val="129"/>
      <scheme val="minor"/>
    </font>
    <font>
      <b/>
      <u/>
      <sz val="19"/>
      <name val="맑은 고딕"/>
      <family val="3"/>
      <charset val="129"/>
      <scheme val="minor"/>
    </font>
    <font>
      <sz val="19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2"/>
      <color indexed="24"/>
      <name val="Arial"/>
      <family val="2"/>
    </font>
    <font>
      <sz val="10"/>
      <name val="신그래픽"/>
      <family val="3"/>
      <charset val="129"/>
    </font>
    <font>
      <sz val="10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8"/>
      <name val="휴먼명조"/>
      <family val="2"/>
      <charset val="129"/>
    </font>
    <font>
      <sz val="10"/>
      <color rgb="FF000000"/>
      <name val="Arial"/>
      <family val="2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24"/>
      <name val="굴림체"/>
      <family val="3"/>
      <charset val="129"/>
    </font>
    <font>
      <b/>
      <sz val="11"/>
      <name val="굴림체"/>
      <family val="3"/>
      <charset val="129"/>
    </font>
    <font>
      <sz val="24"/>
      <name val="HY견고딕"/>
      <family val="1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24"/>
      <name val="맑은 고딕"/>
      <family val="3"/>
      <charset val="129"/>
      <scheme val="major"/>
    </font>
    <font>
      <sz val="8"/>
      <color indexed="8"/>
      <name val="굴림"/>
      <family val="3"/>
      <charset val="129"/>
    </font>
    <font>
      <sz val="14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2"/>
      <color rgb="FFFF0000"/>
      <name val="맑은 고딕"/>
      <family val="3"/>
      <charset val="129"/>
      <scheme val="major"/>
    </font>
  </fonts>
  <fills count="4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gray0625">
        <fgColor indexed="11"/>
        <bgColor indexed="1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 diagonalUp="1" diagonalDown="1"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/>
      <right/>
      <top style="double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double">
        <color indexed="64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double">
        <color indexed="64"/>
      </bottom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double">
        <color indexed="64"/>
      </bottom>
      <diagonal/>
    </border>
    <border>
      <left style="thick">
        <color rgb="FF0070C0"/>
      </left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double">
        <color indexed="64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rgb="FF0000FF"/>
      </bottom>
      <diagonal/>
    </border>
  </borders>
  <cellStyleXfs count="9478">
    <xf numFmtId="0" fontId="0" fillId="0" borderId="0">
      <alignment vertical="center"/>
    </xf>
    <xf numFmtId="198" fontId="16" fillId="0" borderId="0">
      <protection locked="0"/>
    </xf>
    <xf numFmtId="181" fontId="52" fillId="0" borderId="0" applyFont="0" applyFill="0" applyBorder="0" applyAlignment="0" applyProtection="0"/>
    <xf numFmtId="0" fontId="17" fillId="0" borderId="2">
      <alignment horizontal="centerContinuous" vertical="center"/>
    </xf>
    <xf numFmtId="179" fontId="18" fillId="0" borderId="0">
      <alignment vertical="center"/>
    </xf>
    <xf numFmtId="178" fontId="18" fillId="0" borderId="0">
      <alignment vertical="center"/>
    </xf>
    <xf numFmtId="0" fontId="17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0" fontId="82" fillId="0" borderId="2">
      <alignment horizontal="centerContinuous" vertical="center"/>
    </xf>
    <xf numFmtId="0" fontId="82" fillId="0" borderId="2">
      <alignment horizontal="centerContinuous" vertical="center"/>
    </xf>
    <xf numFmtId="0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0" fontId="2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9" fontId="83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0" fontId="2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9" fontId="83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31" fillId="0" borderId="0">
      <alignment vertical="center"/>
    </xf>
    <xf numFmtId="0" fontId="58" fillId="0" borderId="0">
      <alignment vertical="center"/>
    </xf>
    <xf numFmtId="0" fontId="31" fillId="0" borderId="0">
      <alignment vertical="center"/>
    </xf>
    <xf numFmtId="40" fontId="22" fillId="0" borderId="0" applyFont="0" applyFill="0" applyBorder="0" applyAlignment="0" applyProtection="0"/>
    <xf numFmtId="0" fontId="31" fillId="0" borderId="0"/>
    <xf numFmtId="198" fontId="84" fillId="0" borderId="0">
      <protection locked="0"/>
    </xf>
    <xf numFmtId="0" fontId="85" fillId="0" borderId="0"/>
    <xf numFmtId="0" fontId="15" fillId="0" borderId="0" applyFont="0" applyFill="0" applyBorder="0" applyAlignment="0" applyProtection="0"/>
    <xf numFmtId="0" fontId="18" fillId="0" borderId="0"/>
    <xf numFmtId="0" fontId="18" fillId="0" borderId="0"/>
    <xf numFmtId="198" fontId="84" fillId="0" borderId="0">
      <protection locked="0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89" fontId="80" fillId="0" borderId="0" applyFont="0" applyFill="0" applyBorder="0" applyAlignment="0" applyProtection="0"/>
    <xf numFmtId="198" fontId="84" fillId="0" borderId="0">
      <protection locked="0"/>
    </xf>
    <xf numFmtId="198" fontId="84" fillId="0" borderId="0">
      <protection locked="0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15" fillId="0" borderId="0"/>
    <xf numFmtId="0" fontId="11" fillId="0" borderId="3">
      <alignment vertical="center"/>
    </xf>
    <xf numFmtId="0" fontId="11" fillId="0" borderId="3">
      <alignment vertical="center"/>
    </xf>
    <xf numFmtId="0" fontId="10" fillId="0" borderId="3">
      <alignment vertical="center"/>
    </xf>
    <xf numFmtId="0" fontId="15" fillId="0" borderId="0"/>
    <xf numFmtId="0" fontId="15" fillId="0" borderId="0"/>
    <xf numFmtId="0" fontId="48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48" fillId="0" borderId="0"/>
    <xf numFmtId="0" fontId="15" fillId="0" borderId="0"/>
    <xf numFmtId="198" fontId="16" fillId="0" borderId="0">
      <protection locked="0"/>
    </xf>
    <xf numFmtId="0" fontId="52" fillId="0" borderId="0"/>
    <xf numFmtId="0" fontId="15" fillId="0" borderId="0"/>
    <xf numFmtId="0" fontId="22" fillId="0" borderId="0"/>
    <xf numFmtId="0" fontId="22" fillId="0" borderId="0"/>
    <xf numFmtId="0" fontId="18" fillId="0" borderId="0"/>
    <xf numFmtId="0" fontId="15" fillId="0" borderId="0"/>
    <xf numFmtId="0" fontId="15" fillId="0" borderId="0"/>
    <xf numFmtId="0" fontId="52" fillId="0" borderId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8" fontId="16" fillId="0" borderId="0">
      <protection locked="0"/>
    </xf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8" fillId="0" borderId="0"/>
    <xf numFmtId="0" fontId="13" fillId="0" borderId="0" applyFont="0" applyFill="0" applyBorder="0" applyAlignment="0" applyProtection="0"/>
    <xf numFmtId="0" fontId="15" fillId="0" borderId="0"/>
    <xf numFmtId="0" fontId="52" fillId="0" borderId="0"/>
    <xf numFmtId="0" fontId="15" fillId="0" borderId="0"/>
    <xf numFmtId="0" fontId="22" fillId="0" borderId="0"/>
    <xf numFmtId="0" fontId="22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8" fillId="0" borderId="0"/>
    <xf numFmtId="0" fontId="13" fillId="0" borderId="0" applyFont="0" applyFill="0" applyBorder="0" applyAlignment="0" applyProtection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52" fillId="0" borderId="0"/>
    <xf numFmtId="0" fontId="48" fillId="0" borderId="0"/>
    <xf numFmtId="0" fontId="1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8" fillId="0" borderId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217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1" fontId="10" fillId="0" borderId="0" applyFont="0" applyFill="0" applyBorder="0" applyAlignment="0" applyProtection="0"/>
    <xf numFmtId="224" fontId="18" fillId="0" borderId="0" applyFont="0" applyFill="0" applyBorder="0" applyAlignment="0" applyProtection="0"/>
    <xf numFmtId="225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189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6" fontId="10" fillId="0" borderId="0" applyFont="0" applyFill="0" applyBorder="0" applyAlignment="0" applyProtection="0"/>
    <xf numFmtId="31" fontId="10" fillId="0" borderId="0" applyFont="0" applyFill="0" applyBorder="0" applyAlignment="0" applyProtection="0"/>
    <xf numFmtId="0" fontId="18" fillId="0" borderId="0" applyFont="0" applyFill="0" applyBorder="0" applyAlignment="0" applyProtection="0"/>
    <xf numFmtId="225" fontId="10" fillId="0" borderId="0" applyFont="0" applyFill="0" applyBorder="0" applyAlignment="0" applyProtection="0"/>
    <xf numFmtId="31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189" fontId="18" fillId="0" borderId="0" applyFont="0" applyFill="0" applyBorder="0" applyAlignment="0" applyProtection="0"/>
    <xf numFmtId="225" fontId="10" fillId="0" borderId="0" applyFont="0" applyFill="0" applyBorder="0" applyAlignment="0" applyProtection="0"/>
    <xf numFmtId="0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17" fontId="38" fillId="0" borderId="0" applyFont="0" applyFill="0" applyBorder="0" applyAlignment="0" applyProtection="0"/>
    <xf numFmtId="0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6" fontId="10" fillId="0" borderId="0" applyFont="0" applyFill="0" applyBorder="0" applyAlignment="0" applyProtection="0"/>
    <xf numFmtId="31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225" fontId="10" fillId="0" borderId="0" applyFont="0" applyFill="0" applyBorder="0" applyAlignment="0" applyProtection="0"/>
    <xf numFmtId="189" fontId="18" fillId="0" borderId="0" applyFont="0" applyFill="0" applyBorder="0" applyAlignment="0" applyProtection="0"/>
    <xf numFmtId="31" fontId="10" fillId="0" borderId="0" applyFont="0" applyFill="0" applyBorder="0" applyAlignment="0" applyProtection="0"/>
    <xf numFmtId="225" fontId="10" fillId="0" borderId="0" applyFont="0" applyFill="0" applyBorder="0" applyAlignment="0" applyProtection="0"/>
    <xf numFmtId="18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17" fontId="38" fillId="0" borderId="0" applyFont="0" applyFill="0" applyBorder="0" applyAlignment="0" applyProtection="0"/>
    <xf numFmtId="226" fontId="10" fillId="0" borderId="0" applyFont="0" applyFill="0" applyBorder="0" applyAlignment="0" applyProtection="0"/>
    <xf numFmtId="0" fontId="18" fillId="0" borderId="0" applyFont="0" applyFill="0" applyBorder="0" applyAlignment="0" applyProtection="0"/>
    <xf numFmtId="224" fontId="18" fillId="0" borderId="0" applyFont="0" applyFill="0" applyBorder="0" applyAlignment="0" applyProtection="0"/>
    <xf numFmtId="226" fontId="10" fillId="0" borderId="0" applyFont="0" applyFill="0" applyBorder="0" applyAlignment="0" applyProtection="0"/>
    <xf numFmtId="31" fontId="10" fillId="0" borderId="0" applyFont="0" applyFill="0" applyBorder="0" applyAlignment="0" applyProtection="0"/>
    <xf numFmtId="189" fontId="18" fillId="0" borderId="0" applyFont="0" applyFill="0" applyBorder="0" applyAlignment="0" applyProtection="0"/>
    <xf numFmtId="217" fontId="38" fillId="0" borderId="0" applyFont="0" applyFill="0" applyBorder="0" applyAlignment="0" applyProtection="0"/>
    <xf numFmtId="226" fontId="10" fillId="0" borderId="0" applyFont="0" applyFill="0" applyBorder="0" applyAlignment="0" applyProtection="0"/>
    <xf numFmtId="189" fontId="18" fillId="0" borderId="0" applyFont="0" applyFill="0" applyBorder="0" applyAlignment="0" applyProtection="0"/>
    <xf numFmtId="225" fontId="10" fillId="0" borderId="0" applyFont="0" applyFill="0" applyBorder="0" applyAlignment="0" applyProtection="0"/>
    <xf numFmtId="31" fontId="10" fillId="0" borderId="0" applyFont="0" applyFill="0" applyBorder="0" applyAlignment="0" applyProtection="0"/>
    <xf numFmtId="2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17" fontId="18" fillId="0" borderId="0" applyFont="0" applyFill="0" applyBorder="0" applyAlignment="0" applyProtection="0"/>
    <xf numFmtId="0" fontId="52" fillId="0" borderId="0"/>
    <xf numFmtId="0" fontId="22" fillId="0" borderId="0"/>
    <xf numFmtId="0" fontId="15" fillId="0" borderId="0"/>
    <xf numFmtId="0" fontId="10" fillId="0" borderId="0"/>
    <xf numFmtId="0" fontId="15" fillId="0" borderId="0"/>
    <xf numFmtId="0" fontId="17" fillId="0" borderId="0"/>
    <xf numFmtId="0" fontId="18" fillId="0" borderId="0"/>
    <xf numFmtId="0" fontId="15" fillId="0" borderId="0"/>
    <xf numFmtId="0" fontId="22" fillId="0" borderId="0"/>
    <xf numFmtId="0" fontId="15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2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3" fillId="0" borderId="0" applyFont="0" applyFill="0" applyBorder="0" applyAlignment="0" applyProtection="0"/>
    <xf numFmtId="0" fontId="48" fillId="0" borderId="0"/>
    <xf numFmtId="0" fontId="48" fillId="0" borderId="0"/>
    <xf numFmtId="0" fontId="15" fillId="0" borderId="0"/>
    <xf numFmtId="0" fontId="48" fillId="0" borderId="0"/>
    <xf numFmtId="0" fontId="15" fillId="0" borderId="0"/>
    <xf numFmtId="0" fontId="10" fillId="0" borderId="0"/>
    <xf numFmtId="0" fontId="15" fillId="0" borderId="0"/>
    <xf numFmtId="0" fontId="48" fillId="0" borderId="0"/>
    <xf numFmtId="0" fontId="48" fillId="0" borderId="0"/>
    <xf numFmtId="0" fontId="48" fillId="0" borderId="0"/>
    <xf numFmtId="0" fontId="13" fillId="0" borderId="0" applyFont="0" applyFill="0" applyBorder="0" applyAlignment="0" applyProtection="0"/>
    <xf numFmtId="0" fontId="18" fillId="0" borderId="0"/>
    <xf numFmtId="198" fontId="16" fillId="0" borderId="0">
      <protection locked="0"/>
    </xf>
    <xf numFmtId="189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1" fontId="10" fillId="0" borderId="0" applyFont="0" applyFill="0" applyBorder="0" applyAlignment="0" applyProtection="0"/>
    <xf numFmtId="224" fontId="18" fillId="0" borderId="0" applyFont="0" applyFill="0" applyBorder="0" applyAlignment="0" applyProtection="0"/>
    <xf numFmtId="225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0" fontId="52" fillId="0" borderId="0"/>
    <xf numFmtId="0" fontId="13" fillId="0" borderId="0"/>
    <xf numFmtId="0" fontId="10" fillId="0" borderId="0"/>
    <xf numFmtId="0" fontId="1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22" fillId="0" borderId="0"/>
    <xf numFmtId="0" fontId="52" fillId="0" borderId="0"/>
    <xf numFmtId="0" fontId="13" fillId="0" borderId="0"/>
    <xf numFmtId="0" fontId="5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 applyFont="0" applyFill="0" applyBorder="0" applyAlignment="0" applyProtection="0"/>
    <xf numFmtId="0" fontId="18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22" fillId="0" borderId="0"/>
    <xf numFmtId="0" fontId="15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198" fontId="16" fillId="0" borderId="0">
      <protection locked="0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18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22" fillId="0" borderId="0"/>
    <xf numFmtId="0" fontId="22" fillId="0" borderId="0"/>
    <xf numFmtId="0" fontId="15" fillId="0" borderId="0"/>
    <xf numFmtId="0" fontId="22" fillId="0" borderId="0"/>
    <xf numFmtId="0" fontId="15" fillId="0" borderId="0"/>
    <xf numFmtId="0" fontId="22" fillId="0" borderId="0"/>
    <xf numFmtId="0" fontId="15" fillId="0" borderId="0"/>
    <xf numFmtId="0" fontId="22" fillId="0" borderId="0"/>
    <xf numFmtId="0" fontId="52" fillId="0" borderId="0"/>
    <xf numFmtId="0" fontId="22" fillId="0" borderId="0"/>
    <xf numFmtId="0" fontId="15" fillId="0" borderId="0"/>
    <xf numFmtId="0" fontId="48" fillId="0" borderId="0"/>
    <xf numFmtId="0" fontId="13" fillId="0" borderId="0" applyFont="0" applyFill="0" applyBorder="0" applyAlignment="0" applyProtection="0"/>
    <xf numFmtId="0" fontId="52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18" fillId="0" borderId="0"/>
    <xf numFmtId="0" fontId="1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8" fillId="0" borderId="0"/>
    <xf numFmtId="0" fontId="48" fillId="0" borderId="0"/>
    <xf numFmtId="0" fontId="15" fillId="0" borderId="0"/>
    <xf numFmtId="0" fontId="15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 applyFont="0" applyFill="0" applyBorder="0" applyAlignment="0" applyProtection="0"/>
    <xf numFmtId="0" fontId="5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10" fillId="0" borderId="0"/>
    <xf numFmtId="0" fontId="10" fillId="0" borderId="0"/>
    <xf numFmtId="0" fontId="15" fillId="0" borderId="0"/>
    <xf numFmtId="0" fontId="18" fillId="0" borderId="0"/>
    <xf numFmtId="0" fontId="13" fillId="0" borderId="0"/>
    <xf numFmtId="0" fontId="15" fillId="0" borderId="0"/>
    <xf numFmtId="0" fontId="48" fillId="0" borderId="0"/>
    <xf numFmtId="0" fontId="48" fillId="0" borderId="0"/>
    <xf numFmtId="0" fontId="48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6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53" fillId="0" borderId="0"/>
    <xf numFmtId="186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80" fontId="57" fillId="0" borderId="4">
      <alignment vertical="center"/>
    </xf>
    <xf numFmtId="9" fontId="17" fillId="0" borderId="0">
      <alignment vertical="center"/>
    </xf>
    <xf numFmtId="230" fontId="15" fillId="0" borderId="0" applyFont="0" applyFill="0" applyBorder="0" applyAlignment="0" applyProtection="0"/>
    <xf numFmtId="3" fontId="80" fillId="0" borderId="4"/>
    <xf numFmtId="0" fontId="17" fillId="0" borderId="0">
      <alignment vertical="center"/>
    </xf>
    <xf numFmtId="3" fontId="80" fillId="0" borderId="4"/>
    <xf numFmtId="3" fontId="80" fillId="0" borderId="4"/>
    <xf numFmtId="10" fontId="17" fillId="0" borderId="0">
      <alignment vertical="center"/>
    </xf>
    <xf numFmtId="3" fontId="80" fillId="0" borderId="4"/>
    <xf numFmtId="0" fontId="17" fillId="0" borderId="0">
      <alignment vertical="center"/>
    </xf>
    <xf numFmtId="199" fontId="10" fillId="0" borderId="0">
      <alignment vertical="center"/>
    </xf>
    <xf numFmtId="0" fontId="57" fillId="0" borderId="4">
      <alignment vertical="center"/>
    </xf>
    <xf numFmtId="0" fontId="57" fillId="0" borderId="4">
      <alignment vertical="center"/>
    </xf>
    <xf numFmtId="0" fontId="57" fillId="0" borderId="4">
      <alignment vertical="center"/>
    </xf>
    <xf numFmtId="231" fontId="18" fillId="0" borderId="0">
      <alignment vertical="center"/>
    </xf>
    <xf numFmtId="190" fontId="87" fillId="0" borderId="0">
      <alignment vertical="center"/>
    </xf>
    <xf numFmtId="181" fontId="55" fillId="0" borderId="0" applyFont="0" applyFill="0" applyBorder="0" applyAlignment="0" applyProtection="0"/>
    <xf numFmtId="198" fontId="84" fillId="0" borderId="0">
      <protection locked="0"/>
    </xf>
    <xf numFmtId="181" fontId="55" fillId="0" borderId="0" applyFont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31" fillId="0" borderId="0"/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41" fontId="18" fillId="0" borderId="0">
      <alignment horizontal="center" vertical="center"/>
    </xf>
    <xf numFmtId="212" fontId="54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3" fontId="88" fillId="0" borderId="5">
      <alignment horizontal="right" vertical="center"/>
    </xf>
    <xf numFmtId="0" fontId="22" fillId="0" borderId="6"/>
    <xf numFmtId="4" fontId="89" fillId="0" borderId="7">
      <alignment vertical="center"/>
    </xf>
    <xf numFmtId="0" fontId="15" fillId="0" borderId="0" applyNumberFormat="0" applyFill="0" applyBorder="0" applyAlignment="0" applyProtection="0"/>
    <xf numFmtId="0" fontId="18" fillId="0" borderId="0"/>
    <xf numFmtId="198" fontId="84" fillId="0" borderId="0">
      <protection locked="0"/>
    </xf>
    <xf numFmtId="181" fontId="55" fillId="0" borderId="0" applyFont="0" applyFill="0" applyBorder="0" applyAlignment="0" applyProtection="0"/>
    <xf numFmtId="0" fontId="18" fillId="0" borderId="8">
      <alignment horizontal="center"/>
    </xf>
    <xf numFmtId="181" fontId="55" fillId="0" borderId="0" applyFont="0" applyFill="0" applyBorder="0" applyAlignment="0" applyProtection="0"/>
    <xf numFmtId="0" fontId="16" fillId="0" borderId="0">
      <protection locked="0"/>
    </xf>
    <xf numFmtId="40" fontId="22" fillId="0" borderId="0" applyFont="0" applyFill="0" applyBorder="0" applyAlignment="0" applyProtection="0"/>
    <xf numFmtId="9" fontId="18" fillId="0" borderId="0">
      <protection locked="0"/>
    </xf>
    <xf numFmtId="0" fontId="18" fillId="0" borderId="0"/>
    <xf numFmtId="181" fontId="52" fillId="0" borderId="0" applyFont="0" applyFill="0" applyBorder="0" applyAlignment="0" applyProtection="0"/>
    <xf numFmtId="186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89" fontId="10" fillId="0" borderId="0"/>
    <xf numFmtId="189" fontId="10" fillId="0" borderId="0"/>
    <xf numFmtId="189" fontId="10" fillId="0" borderId="0"/>
    <xf numFmtId="189" fontId="10" fillId="0" borderId="0"/>
    <xf numFmtId="189" fontId="10" fillId="0" borderId="0"/>
    <xf numFmtId="189" fontId="10" fillId="0" borderId="0"/>
    <xf numFmtId="189" fontId="10" fillId="0" borderId="0"/>
    <xf numFmtId="189" fontId="10" fillId="0" borderId="0"/>
    <xf numFmtId="189" fontId="10" fillId="0" borderId="0"/>
    <xf numFmtId="189" fontId="10" fillId="0" borderId="0"/>
    <xf numFmtId="189" fontId="10" fillId="0" borderId="0"/>
    <xf numFmtId="0" fontId="90" fillId="0" borderId="0"/>
    <xf numFmtId="0" fontId="11" fillId="0" borderId="0"/>
    <xf numFmtId="0" fontId="20" fillId="0" borderId="9">
      <alignment horizontal="center" vertical="center"/>
    </xf>
    <xf numFmtId="0" fontId="10" fillId="0" borderId="4">
      <alignment horizontal="right" vertical="center" shrinkToFit="1"/>
    </xf>
    <xf numFmtId="0" fontId="21" fillId="0" borderId="0" applyFont="0" applyBorder="0" applyAlignment="0">
      <alignment horizontal="left" vertical="center"/>
    </xf>
    <xf numFmtId="0" fontId="16" fillId="0" borderId="0">
      <protection locked="0"/>
    </xf>
    <xf numFmtId="3" fontId="22" fillId="0" borderId="10">
      <alignment horizontal="center"/>
    </xf>
    <xf numFmtId="0" fontId="18" fillId="2" borderId="0">
      <alignment horizontal="left"/>
    </xf>
    <xf numFmtId="0" fontId="16" fillId="0" borderId="0">
      <protection locked="0"/>
    </xf>
    <xf numFmtId="0" fontId="91" fillId="0" borderId="0" applyNumberFormat="0" applyFill="0" applyBorder="0" applyAlignment="0" applyProtection="0"/>
    <xf numFmtId="40" fontId="56" fillId="0" borderId="0" applyFont="0" applyFill="0" applyBorder="0" applyAlignment="0" applyProtection="0"/>
    <xf numFmtId="38" fontId="5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0" fontId="13" fillId="0" borderId="11">
      <alignment vertical="center"/>
    </xf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3" fillId="0" borderId="4" applyNumberFormat="0" applyFont="0" applyFill="0" applyBorder="0" applyProtection="0">
      <alignment horizontal="distributed"/>
    </xf>
    <xf numFmtId="9" fontId="11" fillId="3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9" fontId="6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8" fillId="0" borderId="0"/>
    <xf numFmtId="210" fontId="11" fillId="0" borderId="12" applyBorder="0"/>
    <xf numFmtId="0" fontId="92" fillId="0" borderId="0" applyNumberFormat="0" applyFont="0" applyFill="0" applyBorder="0" applyProtection="0">
      <alignment horizontal="centerContinuous" vertical="center"/>
    </xf>
    <xf numFmtId="221" fontId="10" fillId="0" borderId="0" applyNumberFormat="0" applyFont="0" applyFill="0" applyBorder="0" applyProtection="0">
      <alignment horizontal="centerContinuous"/>
    </xf>
    <xf numFmtId="38" fontId="57" fillId="0" borderId="0">
      <alignment vertical="center" wrapText="1"/>
    </xf>
    <xf numFmtId="3" fontId="23" fillId="0" borderId="4"/>
    <xf numFmtId="0" fontId="23" fillId="0" borderId="4"/>
    <xf numFmtId="3" fontId="23" fillId="0" borderId="13"/>
    <xf numFmtId="3" fontId="23" fillId="0" borderId="14"/>
    <xf numFmtId="0" fontId="24" fillId="0" borderId="4"/>
    <xf numFmtId="0" fontId="25" fillId="0" borderId="0">
      <alignment horizontal="center"/>
    </xf>
    <xf numFmtId="0" fontId="26" fillId="0" borderId="15">
      <alignment horizontal="center"/>
    </xf>
    <xf numFmtId="3" fontId="20" fillId="0" borderId="0">
      <alignment vertical="center" wrapText="1"/>
    </xf>
    <xf numFmtId="3" fontId="93" fillId="0" borderId="0">
      <alignment vertical="center" wrapText="1"/>
    </xf>
    <xf numFmtId="4" fontId="94" fillId="0" borderId="0" applyNumberFormat="0" applyFill="0" applyBorder="0" applyAlignment="0">
      <alignment horizontal="centerContinuous" vertical="center"/>
    </xf>
    <xf numFmtId="0" fontId="95" fillId="0" borderId="4" applyFont="0" applyFill="0" applyBorder="0" applyAlignment="0" applyProtection="0">
      <alignment horizontal="centerContinuous" vertical="center"/>
    </xf>
    <xf numFmtId="190" fontId="27" fillId="0" borderId="0">
      <alignment vertical="center"/>
    </xf>
    <xf numFmtId="0" fontId="92" fillId="0" borderId="0" applyFont="0" applyFill="0" applyBorder="0" applyAlignment="0" applyProtection="0">
      <alignment horizontal="centerContinuous" vertical="center"/>
    </xf>
    <xf numFmtId="0" fontId="92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15" fillId="0" borderId="0"/>
    <xf numFmtId="217" fontId="38" fillId="0" borderId="0" applyFont="0" applyFill="0" applyBorder="0" applyAlignment="0" applyProtection="0"/>
    <xf numFmtId="31" fontId="10" fillId="0" borderId="0" applyFont="0" applyFill="0" applyBorder="0" applyAlignment="0" applyProtection="0"/>
    <xf numFmtId="189" fontId="18" fillId="0" borderId="0" applyFont="0" applyFill="0" applyBorder="0" applyAlignment="0" applyProtection="0"/>
    <xf numFmtId="225" fontId="10" fillId="0" borderId="0" applyFont="0" applyFill="0" applyBorder="0" applyAlignment="0" applyProtection="0"/>
    <xf numFmtId="31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226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225" fontId="10" fillId="0" borderId="0" applyFont="0" applyFill="0" applyBorder="0" applyAlignment="0" applyProtection="0"/>
    <xf numFmtId="31" fontId="10" fillId="0" borderId="0" applyFont="0" applyFill="0" applyBorder="0" applyAlignment="0" applyProtection="0"/>
    <xf numFmtId="0" fontId="48" fillId="0" borderId="0"/>
    <xf numFmtId="226" fontId="10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225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31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189" fontId="23" fillId="0" borderId="0" applyFont="0" applyFill="0" applyBorder="0" applyAlignment="0" applyProtection="0"/>
    <xf numFmtId="31" fontId="10" fillId="0" borderId="0" applyFont="0" applyFill="0" applyBorder="0" applyAlignment="0" applyProtection="0"/>
    <xf numFmtId="0" fontId="48" fillId="0" borderId="0"/>
    <xf numFmtId="225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226" fontId="10" fillId="0" borderId="0" applyFont="0" applyFill="0" applyBorder="0" applyAlignment="0" applyProtection="0"/>
    <xf numFmtId="189" fontId="17" fillId="0" borderId="0" applyFont="0" applyFill="0" applyBorder="0" applyAlignment="0" applyProtection="0"/>
    <xf numFmtId="225" fontId="10" fillId="0" borderId="0" applyFont="0" applyFill="0" applyBorder="0" applyAlignment="0" applyProtection="0"/>
    <xf numFmtId="225" fontId="10" fillId="0" borderId="0" applyFont="0" applyFill="0" applyBorder="0" applyAlignment="0" applyProtection="0"/>
    <xf numFmtId="189" fontId="80" fillId="0" borderId="0" applyFont="0" applyFill="0" applyBorder="0" applyAlignment="0" applyProtection="0"/>
    <xf numFmtId="31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189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31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31" fontId="10" fillId="0" borderId="0" applyFont="0" applyFill="0" applyBorder="0" applyAlignment="0" applyProtection="0"/>
    <xf numFmtId="217" fontId="38" fillId="0" borderId="0" applyFont="0" applyFill="0" applyBorder="0" applyAlignment="0" applyProtection="0"/>
    <xf numFmtId="225" fontId="10" fillId="0" borderId="0" applyFont="0" applyFill="0" applyBorder="0" applyAlignment="0" applyProtection="0"/>
    <xf numFmtId="189" fontId="10" fillId="0" borderId="0" applyFont="0" applyFill="0" applyBorder="0" applyAlignment="0" applyProtection="0"/>
    <xf numFmtId="226" fontId="10" fillId="0" borderId="0" applyFont="0" applyFill="0" applyBorder="0" applyAlignment="0" applyProtection="0"/>
    <xf numFmtId="0" fontId="28" fillId="0" borderId="16"/>
    <xf numFmtId="0" fontId="96" fillId="0" borderId="0" applyNumberFormat="0" applyFill="0" applyBorder="0" applyAlignment="0" applyProtection="0">
      <alignment vertical="top"/>
      <protection locked="0"/>
    </xf>
    <xf numFmtId="0" fontId="97" fillId="0" borderId="4">
      <alignment vertical="center"/>
    </xf>
    <xf numFmtId="231" fontId="98" fillId="0" borderId="0" applyFont="0" applyFill="0" applyBorder="0" applyAlignment="0" applyProtection="0"/>
    <xf numFmtId="231" fontId="98" fillId="0" borderId="0" applyFont="0" applyFill="0" applyBorder="0" applyAlignment="0" applyProtection="0"/>
    <xf numFmtId="231" fontId="98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1" fontId="98" fillId="0" borderId="0" applyFont="0" applyFill="0" applyBorder="0" applyAlignment="0" applyProtection="0"/>
    <xf numFmtId="233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1" fontId="98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0" fontId="9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1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1" fontId="98" fillId="0" borderId="0" applyFont="0" applyFill="0" applyBorder="0" applyAlignment="0" applyProtection="0"/>
    <xf numFmtId="193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1" fontId="98" fillId="0" borderId="0" applyFont="0" applyFill="0" applyBorder="0" applyAlignment="0" applyProtection="0"/>
    <xf numFmtId="232" fontId="10" fillId="0" borderId="0" applyFont="0" applyFill="0" applyBorder="0" applyAlignment="0" applyProtection="0"/>
    <xf numFmtId="0" fontId="78" fillId="0" borderId="0">
      <alignment vertical="center"/>
    </xf>
    <xf numFmtId="0" fontId="99" fillId="0" borderId="0">
      <alignment horizontal="center" vertical="center"/>
    </xf>
    <xf numFmtId="0" fontId="92" fillId="0" borderId="0" applyNumberFormat="0" applyFont="0" applyFill="0" applyBorder="0" applyProtection="0">
      <alignment vertical="center"/>
    </xf>
    <xf numFmtId="0" fontId="13" fillId="0" borderId="0" applyNumberFormat="0" applyAlignment="0">
      <alignment horizontal="left" vertical="center"/>
    </xf>
    <xf numFmtId="4" fontId="16" fillId="0" borderId="0">
      <protection locked="0"/>
    </xf>
    <xf numFmtId="0" fontId="38" fillId="0" borderId="0"/>
    <xf numFmtId="3" fontId="29" fillId="0" borderId="0" applyFont="0" applyFill="0" applyBorder="0" applyAlignment="0" applyProtection="0"/>
    <xf numFmtId="0" fontId="18" fillId="0" borderId="17" applyNumberFormat="0"/>
    <xf numFmtId="0" fontId="18" fillId="0" borderId="4">
      <alignment horizontal="distributed" vertical="center"/>
    </xf>
    <xf numFmtId="0" fontId="18" fillId="0" borderId="12">
      <alignment horizontal="distributed" vertical="top"/>
    </xf>
    <xf numFmtId="0" fontId="18" fillId="0" borderId="18">
      <alignment horizontal="distributed"/>
    </xf>
    <xf numFmtId="234" fontId="100" fillId="0" borderId="0">
      <alignment vertical="center"/>
    </xf>
    <xf numFmtId="0" fontId="18" fillId="0" borderId="0"/>
    <xf numFmtId="189" fontId="10" fillId="0" borderId="0" applyFont="0" applyFill="0" applyBorder="0" applyProtection="0">
      <alignment vertical="center"/>
    </xf>
    <xf numFmtId="38" fontId="23" fillId="0" borderId="0" applyFont="0" applyFill="0" applyBorder="0" applyProtection="0">
      <alignment vertical="center"/>
    </xf>
    <xf numFmtId="3" fontId="13" fillId="4" borderId="4" applyNumberFormat="0" applyFill="0" applyBorder="0" applyProtection="0">
      <alignment horizontal="left" vertical="center" indent="1"/>
    </xf>
    <xf numFmtId="180" fontId="18" fillId="0" borderId="0" applyNumberFormat="0" applyFont="0" applyFill="0" applyBorder="0" applyProtection="0">
      <alignment vertical="center"/>
    </xf>
    <xf numFmtId="180" fontId="13" fillId="0" borderId="19">
      <alignment vertical="center"/>
    </xf>
    <xf numFmtId="182" fontId="11" fillId="3" borderId="0" applyFill="0" applyBorder="0" applyProtection="0">
      <alignment horizontal="right"/>
    </xf>
    <xf numFmtId="181" fontId="13" fillId="0" borderId="20"/>
    <xf numFmtId="38" fontId="23" fillId="0" borderId="0" applyFont="0" applyFill="0" applyBorder="0" applyAlignment="0" applyProtection="0">
      <alignment vertical="center"/>
    </xf>
    <xf numFmtId="235" fontId="10" fillId="0" borderId="0" applyFont="0" applyFill="0" applyBorder="0" applyAlignment="0" applyProtection="0">
      <alignment vertical="center"/>
    </xf>
    <xf numFmtId="236" fontId="10" fillId="0" borderId="0" applyFont="0" applyFill="0" applyBorder="0" applyAlignment="0" applyProtection="0">
      <alignment vertical="center"/>
    </xf>
    <xf numFmtId="179" fontId="18" fillId="0" borderId="0"/>
    <xf numFmtId="208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1" fillId="0" borderId="0">
      <alignment horizontal="centerContinuous"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16" fillId="0" borderId="0">
      <protection locked="0"/>
    </xf>
    <xf numFmtId="0" fontId="10" fillId="0" borderId="0">
      <alignment vertical="center"/>
    </xf>
    <xf numFmtId="0" fontId="77" fillId="0" borderId="0"/>
    <xf numFmtId="0" fontId="79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1" fillId="0" borderId="0">
      <alignment vertical="center"/>
    </xf>
    <xf numFmtId="0" fontId="10" fillId="0" borderId="0"/>
    <xf numFmtId="0" fontId="11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1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3" fillId="0" borderId="0">
      <alignment vertical="center"/>
    </xf>
    <xf numFmtId="0" fontId="10" fillId="0" borderId="0"/>
    <xf numFmtId="0" fontId="18" fillId="0" borderId="9">
      <alignment vertical="center" wrapText="1"/>
    </xf>
    <xf numFmtId="0" fontId="17" fillId="0" borderId="0">
      <alignment vertical="center"/>
    </xf>
    <xf numFmtId="14" fontId="102" fillId="0" borderId="0" applyFont="0" applyFill="0" applyBorder="0" applyAlignment="0" applyProtection="0"/>
    <xf numFmtId="213" fontId="18" fillId="0" borderId="0" applyFont="0" applyFill="0" applyBorder="0" applyAlignment="0" applyProtection="0"/>
    <xf numFmtId="0" fontId="16" fillId="0" borderId="21">
      <protection locked="0"/>
    </xf>
    <xf numFmtId="184" fontId="16" fillId="0" borderId="0">
      <protection locked="0"/>
    </xf>
    <xf numFmtId="188" fontId="16" fillId="0" borderId="0">
      <protection locked="0"/>
    </xf>
    <xf numFmtId="0" fontId="15" fillId="0" borderId="0" applyFont="0" applyFill="0" applyBorder="0" applyAlignment="0" applyProtection="0"/>
    <xf numFmtId="180" fontId="103" fillId="0" borderId="0" applyFont="0" applyFill="0" applyBorder="0" applyAlignment="0" applyProtection="0"/>
    <xf numFmtId="181" fontId="103" fillId="0" borderId="0" applyFont="0" applyFill="0" applyBorder="0" applyAlignment="0" applyProtection="0"/>
    <xf numFmtId="3" fontId="17" fillId="0" borderId="0"/>
    <xf numFmtId="193" fontId="31" fillId="5" borderId="22">
      <alignment horizontal="center" vertical="center"/>
    </xf>
    <xf numFmtId="198" fontId="84" fillId="0" borderId="0">
      <protection locked="0"/>
    </xf>
    <xf numFmtId="0" fontId="10" fillId="0" borderId="0">
      <protection locked="0"/>
    </xf>
    <xf numFmtId="198" fontId="84" fillId="0" borderId="0">
      <protection locked="0"/>
    </xf>
    <xf numFmtId="0" fontId="104" fillId="0" borderId="0" applyFont="0" applyFill="0" applyBorder="0" applyAlignment="0" applyProtection="0"/>
    <xf numFmtId="0" fontId="33" fillId="0" borderId="0" applyFont="0" applyFill="0" applyBorder="0" applyAlignment="0" applyProtection="0"/>
    <xf numFmtId="215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19" fillId="0" borderId="0" applyFont="0" applyFill="0" applyBorder="0" applyAlignment="0" applyProtection="0"/>
    <xf numFmtId="215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216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10" fontId="19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10" fontId="19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19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10" fontId="19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19" fillId="0" borderId="0" applyFont="0" applyFill="0" applyBorder="0" applyAlignment="0" applyProtection="0"/>
    <xf numFmtId="210" fontId="3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33" fillId="0" borderId="0" applyFont="0" applyFill="0" applyBorder="0" applyAlignment="0" applyProtection="0"/>
    <xf numFmtId="217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34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34" fillId="0" borderId="0" applyFont="0" applyFill="0" applyBorder="0" applyAlignment="0" applyProtection="0"/>
    <xf numFmtId="217" fontId="19" fillId="0" borderId="0" applyFont="0" applyFill="0" applyBorder="0" applyAlignment="0" applyProtection="0"/>
    <xf numFmtId="217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189" fontId="19" fillId="0" borderId="0" applyFont="0" applyFill="0" applyBorder="0" applyAlignment="0" applyProtection="0"/>
    <xf numFmtId="189" fontId="34" fillId="0" borderId="0" applyFont="0" applyFill="0" applyBorder="0" applyAlignment="0" applyProtection="0"/>
    <xf numFmtId="210" fontId="103" fillId="0" borderId="0" applyFont="0" applyFill="0" applyBorder="0" applyAlignment="0" applyProtection="0"/>
    <xf numFmtId="189" fontId="103" fillId="0" borderId="0" applyFont="0" applyFill="0" applyBorder="0" applyAlignment="0" applyProtection="0"/>
    <xf numFmtId="185" fontId="16" fillId="0" borderId="0">
      <protection locked="0"/>
    </xf>
    <xf numFmtId="190" fontId="18" fillId="0" borderId="0" applyFont="0" applyFill="0" applyBorder="0" applyAlignment="0" applyProtection="0"/>
    <xf numFmtId="0" fontId="22" fillId="0" borderId="0"/>
    <xf numFmtId="0" fontId="105" fillId="0" borderId="0"/>
    <xf numFmtId="198" fontId="84" fillId="0" borderId="0">
      <protection locked="0"/>
    </xf>
    <xf numFmtId="198" fontId="84" fillId="0" borderId="0">
      <protection locked="0"/>
    </xf>
    <xf numFmtId="0" fontId="104" fillId="0" borderId="0" applyFont="0" applyFill="0" applyBorder="0" applyAlignment="0" applyProtection="0"/>
    <xf numFmtId="0" fontId="33" fillId="0" borderId="0" applyFont="0" applyFill="0" applyBorder="0" applyAlignment="0" applyProtection="0"/>
    <xf numFmtId="19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4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34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34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34" fillId="0" borderId="0" applyFont="0" applyFill="0" applyBorder="0" applyAlignment="0" applyProtection="0"/>
    <xf numFmtId="0" fontId="104" fillId="0" borderId="0" applyFont="0" applyFill="0" applyBorder="0" applyAlignment="0" applyProtection="0"/>
    <xf numFmtId="0" fontId="33" fillId="0" borderId="0" applyFont="0" applyFill="0" applyBorder="0" applyAlignment="0" applyProtection="0"/>
    <xf numFmtId="219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181" fontId="19" fillId="0" borderId="0" applyFont="0" applyFill="0" applyBorder="0" applyAlignment="0" applyProtection="0"/>
    <xf numFmtId="181" fontId="34" fillId="0" borderId="0" applyFont="0" applyFill="0" applyBorder="0" applyAlignment="0" applyProtection="0"/>
    <xf numFmtId="4" fontId="16" fillId="0" borderId="0">
      <protection locked="0"/>
    </xf>
    <xf numFmtId="187" fontId="16" fillId="0" borderId="0">
      <protection locked="0"/>
    </xf>
    <xf numFmtId="0" fontId="10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106" fillId="0" borderId="0"/>
    <xf numFmtId="0" fontId="15" fillId="0" borderId="0"/>
    <xf numFmtId="0" fontId="15" fillId="0" borderId="0"/>
    <xf numFmtId="0" fontId="106" fillId="0" borderId="0"/>
    <xf numFmtId="181" fontId="15" fillId="0" borderId="0" applyFont="0" applyFill="0" applyBorder="0" applyAlignment="0" applyProtection="0"/>
    <xf numFmtId="0" fontId="55" fillId="0" borderId="0"/>
    <xf numFmtId="0" fontId="106" fillId="0" borderId="0"/>
    <xf numFmtId="198" fontId="84" fillId="0" borderId="0">
      <protection locked="0"/>
    </xf>
    <xf numFmtId="0" fontId="104" fillId="0" borderId="0"/>
    <xf numFmtId="0" fontId="106" fillId="0" borderId="0"/>
    <xf numFmtId="0" fontId="106" fillId="0" borderId="0"/>
    <xf numFmtId="0" fontId="104" fillId="0" borderId="0"/>
    <xf numFmtId="0" fontId="104" fillId="0" borderId="0"/>
    <xf numFmtId="0" fontId="69" fillId="0" borderId="0"/>
    <xf numFmtId="0" fontId="104" fillId="0" borderId="0"/>
    <xf numFmtId="0" fontId="105" fillId="0" borderId="0"/>
    <xf numFmtId="0" fontId="104" fillId="0" borderId="0"/>
    <xf numFmtId="0" fontId="33" fillId="0" borderId="0"/>
    <xf numFmtId="0" fontId="70" fillId="0" borderId="0"/>
    <xf numFmtId="0" fontId="19" fillId="0" borderId="0"/>
    <xf numFmtId="0" fontId="34" fillId="0" borderId="0"/>
    <xf numFmtId="0" fontId="19" fillId="0" borderId="0"/>
    <xf numFmtId="0" fontId="34" fillId="0" borderId="0"/>
    <xf numFmtId="0" fontId="33" fillId="0" borderId="0"/>
    <xf numFmtId="0" fontId="70" fillId="0" borderId="0"/>
    <xf numFmtId="0" fontId="71" fillId="0" borderId="0"/>
    <xf numFmtId="0" fontId="32" fillId="0" borderId="0"/>
    <xf numFmtId="0" fontId="35" fillId="0" borderId="0"/>
    <xf numFmtId="0" fontId="35" fillId="0" borderId="0"/>
    <xf numFmtId="0" fontId="71" fillId="0" borderId="0"/>
    <xf numFmtId="0" fontId="32" fillId="0" borderId="0"/>
    <xf numFmtId="0" fontId="15" fillId="0" borderId="0"/>
    <xf numFmtId="0" fontId="34" fillId="0" borderId="0"/>
    <xf numFmtId="0" fontId="10" fillId="0" borderId="0" applyFill="0" applyBorder="0" applyAlignment="0"/>
    <xf numFmtId="0" fontId="36" fillId="0" borderId="0"/>
    <xf numFmtId="0" fontId="107" fillId="0" borderId="0" applyNumberFormat="0" applyFill="0" applyBorder="0" applyAlignment="0" applyProtection="0">
      <alignment vertical="top"/>
      <protection locked="0"/>
    </xf>
    <xf numFmtId="0" fontId="16" fillId="0" borderId="21">
      <protection locked="0"/>
    </xf>
    <xf numFmtId="40" fontId="22" fillId="0" borderId="0" applyFont="0" applyFill="0" applyBorder="0" applyAlignment="0" applyProtection="0"/>
    <xf numFmtId="182" fontId="10" fillId="0" borderId="0">
      <protection locked="0"/>
    </xf>
    <xf numFmtId="0" fontId="15" fillId="0" borderId="0" applyFont="0" applyFill="0" applyBorder="0" applyAlignment="0" applyProtection="0"/>
    <xf numFmtId="192" fontId="10" fillId="0" borderId="0"/>
    <xf numFmtId="3" fontId="37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13" fillId="0" borderId="0" applyFont="0" applyFill="0" applyBorder="0" applyAlignment="0" applyProtection="0"/>
    <xf numFmtId="182" fontId="10" fillId="0" borderId="0">
      <protection locked="0"/>
    </xf>
    <xf numFmtId="0" fontId="1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8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/>
    <xf numFmtId="196" fontId="39" fillId="0" borderId="0">
      <protection locked="0"/>
    </xf>
    <xf numFmtId="37" fontId="17" fillId="0" borderId="4">
      <alignment horizontal="center" vertical="distributed"/>
    </xf>
    <xf numFmtId="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191" fontId="10" fillId="0" borderId="0"/>
    <xf numFmtId="184" fontId="16" fillId="0" borderId="0">
      <protection locked="0"/>
    </xf>
    <xf numFmtId="188" fontId="16" fillId="0" borderId="0">
      <protection locked="0"/>
    </xf>
    <xf numFmtId="0" fontId="73" fillId="0" borderId="0" applyNumberFormat="0" applyAlignment="0">
      <alignment horizontal="left"/>
    </xf>
    <xf numFmtId="237" fontId="11" fillId="0" borderId="0" applyFont="0" applyFill="0" applyBorder="0" applyAlignment="0" applyProtection="0"/>
    <xf numFmtId="200" fontId="16" fillId="0" borderId="0">
      <protection locked="0"/>
    </xf>
    <xf numFmtId="200" fontId="16" fillId="0" borderId="0">
      <protection locked="0"/>
    </xf>
    <xf numFmtId="200" fontId="16" fillId="0" borderId="0">
      <protection locked="0"/>
    </xf>
    <xf numFmtId="200" fontId="16" fillId="0" borderId="0">
      <protection locked="0"/>
    </xf>
    <xf numFmtId="200" fontId="16" fillId="0" borderId="0">
      <protection locked="0"/>
    </xf>
    <xf numFmtId="200" fontId="16" fillId="0" borderId="0">
      <protection locked="0"/>
    </xf>
    <xf numFmtId="200" fontId="16" fillId="0" borderId="0">
      <protection locked="0"/>
    </xf>
    <xf numFmtId="177" fontId="15" fillId="0" borderId="0"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22" fillId="0" borderId="0" applyFont="0" applyFill="0" applyBorder="0" applyAlignment="0" applyProtection="0"/>
    <xf numFmtId="0" fontId="18" fillId="0" borderId="0"/>
    <xf numFmtId="38" fontId="40" fillId="4" borderId="0" applyNumberFormat="0" applyBorder="0" applyAlignment="0" applyProtection="0"/>
    <xf numFmtId="3" fontId="17" fillId="0" borderId="11">
      <alignment horizontal="right" vertical="center"/>
    </xf>
    <xf numFmtId="4" fontId="17" fillId="0" borderId="11">
      <alignment horizontal="right" vertical="center"/>
    </xf>
    <xf numFmtId="0" fontId="108" fillId="0" borderId="0" applyAlignment="0">
      <alignment horizontal="right"/>
    </xf>
    <xf numFmtId="0" fontId="109" fillId="0" borderId="0"/>
    <xf numFmtId="0" fontId="110" fillId="0" borderId="0"/>
    <xf numFmtId="0" fontId="41" fillId="0" borderId="0">
      <alignment horizontal="left"/>
    </xf>
    <xf numFmtId="0" fontId="42" fillId="0" borderId="23" applyNumberFormat="0" applyAlignment="0" applyProtection="0">
      <alignment horizontal="left" vertical="center"/>
    </xf>
    <xf numFmtId="0" fontId="42" fillId="0" borderId="24">
      <alignment horizontal="left" vertical="center"/>
    </xf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97" fontId="31" fillId="0" borderId="0">
      <protection locked="0"/>
    </xf>
    <xf numFmtId="197" fontId="31" fillId="0" borderId="0">
      <protection locked="0"/>
    </xf>
    <xf numFmtId="0" fontId="111" fillId="0" borderId="0" applyNumberFormat="0" applyFill="0" applyBorder="0" applyAlignment="0" applyProtection="0"/>
    <xf numFmtId="0" fontId="45" fillId="0" borderId="25" applyNumberFormat="0" applyFill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10" fontId="40" fillId="6" borderId="4" applyNumberFormat="0" applyBorder="0" applyAlignment="0" applyProtection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46" fillId="0" borderId="26"/>
    <xf numFmtId="201" fontId="22" fillId="0" borderId="0" applyFont="0" applyFill="0" applyBorder="0" applyAlignment="0" applyProtection="0"/>
    <xf numFmtId="202" fontId="22" fillId="0" borderId="0" applyFont="0" applyFill="0" applyBorder="0" applyAlignment="0" applyProtection="0"/>
    <xf numFmtId="181" fontId="15" fillId="0" borderId="0" applyFont="0" applyFill="0" applyBorder="0" applyAlignment="0" applyProtection="0"/>
    <xf numFmtId="37" fontId="47" fillId="0" borderId="0"/>
    <xf numFmtId="0" fontId="80" fillId="0" borderId="27" applyNumberFormat="0" applyFont="0" applyBorder="0" applyProtection="0">
      <alignment horizontal="center" vertical="center"/>
    </xf>
    <xf numFmtId="0" fontId="18" fillId="0" borderId="0"/>
    <xf numFmtId="183" fontId="10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12" fillId="0" borderId="0"/>
    <xf numFmtId="0" fontId="15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15" fillId="0" borderId="0"/>
    <xf numFmtId="0" fontId="113" fillId="0" borderId="0"/>
    <xf numFmtId="182" fontId="10" fillId="0" borderId="0">
      <protection locked="0"/>
    </xf>
    <xf numFmtId="10" fontId="15" fillId="0" borderId="0" applyFont="0" applyFill="0" applyBorder="0" applyAlignment="0" applyProtection="0"/>
    <xf numFmtId="0" fontId="114" fillId="4" borderId="0" applyNumberFormat="0">
      <alignment vertical="center"/>
    </xf>
    <xf numFmtId="0" fontId="113" fillId="0" borderId="0" applyNumberFormat="0" applyFill="0" applyBorder="0">
      <alignment horizontal="left"/>
    </xf>
    <xf numFmtId="181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30" fontId="74" fillId="0" borderId="0" applyNumberFormat="0" applyFill="0" applyBorder="0" applyAlignment="0" applyProtection="0">
      <alignment horizontal="left"/>
    </xf>
    <xf numFmtId="211" fontId="10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22" fillId="0" borderId="0"/>
    <xf numFmtId="0" fontId="49" fillId="0" borderId="0">
      <alignment horizontal="center" vertical="center"/>
    </xf>
    <xf numFmtId="0" fontId="115" fillId="0" borderId="0"/>
    <xf numFmtId="0" fontId="46" fillId="0" borderId="0"/>
    <xf numFmtId="40" fontId="75" fillId="0" borderId="0" applyBorder="0">
      <alignment horizontal="right"/>
    </xf>
    <xf numFmtId="40" fontId="22" fillId="0" borderId="0" applyFont="0" applyFill="0" applyBorder="0" applyAlignment="0" applyProtection="0"/>
    <xf numFmtId="0" fontId="15" fillId="0" borderId="0"/>
    <xf numFmtId="0" fontId="15" fillId="0" borderId="0"/>
    <xf numFmtId="0" fontId="116" fillId="4" borderId="0">
      <alignment horizontal="centerContinuous"/>
    </xf>
    <xf numFmtId="0" fontId="50" fillId="0" borderId="0" applyFill="0" applyBorder="0" applyProtection="0">
      <alignment horizontal="centerContinuous" vertical="center"/>
    </xf>
    <xf numFmtId="0" fontId="31" fillId="3" borderId="0" applyFill="0" applyBorder="0" applyProtection="0">
      <alignment horizontal="center" vertical="center"/>
    </xf>
    <xf numFmtId="0" fontId="117" fillId="0" borderId="0"/>
    <xf numFmtId="197" fontId="31" fillId="0" borderId="28">
      <protection locked="0"/>
    </xf>
    <xf numFmtId="0" fontId="61" fillId="0" borderId="8">
      <alignment horizontal="left"/>
    </xf>
    <xf numFmtId="0" fontId="118" fillId="0" borderId="0"/>
    <xf numFmtId="37" fontId="40" fillId="7" borderId="0" applyNumberFormat="0" applyBorder="0" applyAlignment="0" applyProtection="0"/>
    <xf numFmtId="37" fontId="40" fillId="0" borderId="0"/>
    <xf numFmtId="3" fontId="51" fillId="0" borderId="25" applyProtection="0"/>
    <xf numFmtId="194" fontId="22" fillId="0" borderId="0" applyFont="0" applyFill="0" applyBorder="0" applyAlignment="0" applyProtection="0"/>
    <xf numFmtId="195" fontId="22" fillId="0" borderId="0" applyFon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21" fillId="0" borderId="0" applyFont="0" applyFill="0" applyBorder="0" applyAlignment="0" applyProtection="0">
      <alignment vertical="center"/>
    </xf>
    <xf numFmtId="41" fontId="126" fillId="0" borderId="0" applyFont="0" applyFill="0" applyBorder="0" applyAlignment="0" applyProtection="0">
      <alignment vertical="center"/>
    </xf>
    <xf numFmtId="0" fontId="126" fillId="0" borderId="0">
      <alignment vertical="center"/>
    </xf>
    <xf numFmtId="189" fontId="10" fillId="0" borderId="0" applyFont="0" applyFill="0" applyBorder="0" applyAlignment="0" applyProtection="0"/>
    <xf numFmtId="0" fontId="31" fillId="0" borderId="0"/>
    <xf numFmtId="0" fontId="22" fillId="0" borderId="1">
      <alignment horizontal="center"/>
    </xf>
    <xf numFmtId="3" fontId="18" fillId="0" borderId="0">
      <alignment vertical="center"/>
    </xf>
    <xf numFmtId="4" fontId="18" fillId="0" borderId="0">
      <alignment vertical="center"/>
    </xf>
    <xf numFmtId="0" fontId="17" fillId="0" borderId="2">
      <alignment horizontal="centerContinuous" vertical="center"/>
    </xf>
    <xf numFmtId="0" fontId="128" fillId="0" borderId="0">
      <alignment vertical="center"/>
    </xf>
    <xf numFmtId="0" fontId="11" fillId="0" borderId="0"/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8" fillId="0" borderId="0">
      <alignment vertical="center"/>
    </xf>
    <xf numFmtId="41" fontId="12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2" fillId="0" borderId="1">
      <alignment horizontal="center"/>
    </xf>
    <xf numFmtId="0" fontId="17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0" fontId="17" fillId="0" borderId="2">
      <alignment horizontal="centerContinuous" vertical="center"/>
    </xf>
    <xf numFmtId="0" fontId="15" fillId="0" borderId="0"/>
    <xf numFmtId="0" fontId="15" fillId="0" borderId="0"/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1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2" fillId="22" borderId="60" applyNumberFormat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9" fontId="121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>
      <alignment vertical="center"/>
    </xf>
    <xf numFmtId="9" fontId="12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28" fillId="0" borderId="0" applyFont="0" applyFill="0" applyBorder="0" applyAlignment="0" applyProtection="0">
      <alignment vertical="center"/>
    </xf>
    <xf numFmtId="9" fontId="128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4" fillId="15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0" fontId="136" fillId="24" borderId="62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128" fillId="0" borderId="0" applyFont="0" applyFill="0" applyBorder="0" applyAlignment="0" applyProtection="0">
      <alignment vertical="center"/>
    </xf>
    <xf numFmtId="41" fontId="12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234" fontId="10" fillId="0" borderId="0" applyFont="0" applyFill="0" applyBorder="0" applyAlignment="0" applyProtection="0"/>
    <xf numFmtId="234" fontId="10" fillId="0" borderId="0" applyFont="0" applyFill="0" applyBorder="0" applyAlignment="0" applyProtection="0"/>
    <xf numFmtId="234" fontId="10" fillId="0" borderId="0" applyFont="0" applyFill="0" applyBorder="0" applyAlignment="0" applyProtection="0"/>
    <xf numFmtId="234" fontId="10" fillId="0" borderId="0" applyFont="0" applyFill="0" applyBorder="0" applyAlignment="0" applyProtection="0"/>
    <xf numFmtId="234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234" fontId="10" fillId="0" borderId="0" applyFont="0" applyFill="0" applyBorder="0" applyAlignment="0" applyProtection="0"/>
    <xf numFmtId="41" fontId="137" fillId="0" borderId="0" applyFont="0" applyFill="0" applyBorder="0" applyAlignment="0" applyProtection="0">
      <alignment vertical="center"/>
    </xf>
    <xf numFmtId="41" fontId="12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8" fillId="0" borderId="63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39" fillId="0" borderId="64" applyNumberFormat="0" applyFill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0" fillId="15" borderId="60" applyNumberFormat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1" fillId="0" borderId="65" applyNumberFormat="0" applyFill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3" fillId="0" borderId="66" applyNumberFormat="0" applyFill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4" fillId="0" borderId="67" applyNumberFormat="0" applyFill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5" fillId="25" borderId="0" applyNumberFormat="0" applyBorder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0" fontId="146" fillId="22" borderId="68" applyNumberFormat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21" fillId="0" borderId="0">
      <alignment vertical="center"/>
    </xf>
    <xf numFmtId="0" fontId="128" fillId="0" borderId="0">
      <alignment vertical="center"/>
    </xf>
    <xf numFmtId="0" fontId="128" fillId="0" borderId="0">
      <alignment vertical="center"/>
    </xf>
    <xf numFmtId="0" fontId="128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2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3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0" fillId="0" borderId="0">
      <alignment vertical="center"/>
    </xf>
    <xf numFmtId="0" fontId="12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2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8" fillId="0" borderId="0">
      <alignment vertical="center"/>
    </xf>
    <xf numFmtId="0" fontId="128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8" fillId="0" borderId="0">
      <alignment vertical="center"/>
    </xf>
    <xf numFmtId="21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48" fillId="0" borderId="0">
      <alignment vertical="center"/>
    </xf>
    <xf numFmtId="0" fontId="18" fillId="0" borderId="0"/>
    <xf numFmtId="240" fontId="149" fillId="0" borderId="0" applyFont="0" applyFill="0" applyBorder="0" applyAlignment="0" applyProtection="0">
      <alignment vertical="center"/>
    </xf>
    <xf numFmtId="241" fontId="18" fillId="0" borderId="0" applyFill="0" applyBorder="0" applyProtection="0"/>
    <xf numFmtId="0" fontId="17" fillId="0" borderId="0"/>
    <xf numFmtId="3" fontId="18" fillId="0" borderId="0">
      <alignment vertical="center"/>
    </xf>
    <xf numFmtId="3" fontId="80" fillId="0" borderId="4"/>
    <xf numFmtId="3" fontId="80" fillId="0" borderId="4"/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178" fontId="18" fillId="0" borderId="2">
      <alignment horizontal="centerContinuous" vertical="center"/>
    </xf>
    <xf numFmtId="178" fontId="18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4" fontId="22" fillId="0" borderId="0" applyFont="0" applyFill="0" applyBorder="0" applyAlignment="0" applyProtection="0"/>
    <xf numFmtId="0" fontId="22" fillId="0" borderId="0" applyNumberFormat="0" applyFont="0" applyFill="0" applyBorder="0" applyAlignment="0" applyProtection="0"/>
    <xf numFmtId="24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30" fontId="10" fillId="0" borderId="0" applyFont="0" applyFill="0" applyBorder="0" applyAlignment="0" applyProtection="0"/>
    <xf numFmtId="228" fontId="22" fillId="0" borderId="0" applyFont="0" applyFill="0" applyBorder="0" applyAlignment="0" applyProtection="0"/>
    <xf numFmtId="0" fontId="22" fillId="0" borderId="0" applyNumberFormat="0" applyFont="0" applyFill="0" applyBorder="0" applyAlignment="0" applyProtection="0"/>
    <xf numFmtId="242" fontId="10" fillId="0" borderId="0" applyFont="0" applyFill="0" applyBorder="0" applyAlignment="0" applyProtection="0">
      <alignment vertical="center"/>
    </xf>
    <xf numFmtId="243" fontId="23" fillId="0" borderId="0" applyFont="0" applyFill="0" applyBorder="0" applyAlignment="0" applyProtection="0">
      <alignment vertical="center"/>
    </xf>
    <xf numFmtId="243" fontId="23" fillId="0" borderId="0" applyFont="0" applyFill="0" applyBorder="0" applyAlignment="0" applyProtection="0">
      <alignment vertical="center"/>
    </xf>
    <xf numFmtId="38" fontId="18" fillId="0" borderId="54">
      <alignment horizontal="right"/>
    </xf>
    <xf numFmtId="0" fontId="28" fillId="0" borderId="0" applyFont="0" applyFill="0" applyBorder="0" applyAlignment="0" applyProtection="0"/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22" fillId="0" borderId="0"/>
    <xf numFmtId="0" fontId="2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198" fontId="16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8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8" fillId="0" borderId="0" applyFont="0" applyFill="0" applyBorder="0" applyAlignment="0" applyProtection="0"/>
    <xf numFmtId="0" fontId="15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8" fillId="0" borderId="0"/>
    <xf numFmtId="0" fontId="13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5" fillId="0" borderId="0"/>
    <xf numFmtId="198" fontId="16" fillId="0" borderId="0">
      <protection locked="0"/>
    </xf>
    <xf numFmtId="198" fontId="16" fillId="0" borderId="0">
      <protection locked="0"/>
    </xf>
    <xf numFmtId="0" fontId="18" fillId="0" borderId="0"/>
    <xf numFmtId="0" fontId="13" fillId="0" borderId="0" applyFont="0" applyFill="0" applyBorder="0" applyAlignment="0" applyProtection="0"/>
    <xf numFmtId="0" fontId="18" fillId="0" borderId="0"/>
    <xf numFmtId="0" fontId="13" fillId="0" borderId="0" applyFont="0" applyFill="0" applyBorder="0" applyAlignment="0" applyProtection="0"/>
    <xf numFmtId="0" fontId="18" fillId="0" borderId="0"/>
    <xf numFmtId="198" fontId="16" fillId="0" borderId="0">
      <protection locked="0"/>
    </xf>
    <xf numFmtId="0" fontId="18" fillId="0" borderId="0"/>
    <xf numFmtId="0" fontId="13" fillId="0" borderId="0" applyFont="0" applyFill="0" applyBorder="0" applyAlignment="0" applyProtection="0"/>
    <xf numFmtId="0" fontId="18" fillId="0" borderId="0"/>
    <xf numFmtId="0" fontId="15" fillId="0" borderId="0"/>
    <xf numFmtId="0" fontId="15" fillId="0" borderId="0"/>
    <xf numFmtId="0" fontId="18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198" fontId="16" fillId="0" borderId="0">
      <protection locked="0"/>
    </xf>
    <xf numFmtId="198" fontId="16" fillId="0" borderId="0">
      <protection locked="0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3" fillId="0" borderId="0" applyFont="0" applyFill="0" applyBorder="0" applyAlignment="0" applyProtection="0"/>
    <xf numFmtId="198" fontId="16" fillId="0" borderId="0">
      <protection locked="0"/>
    </xf>
    <xf numFmtId="0" fontId="13" fillId="0" borderId="0" applyFont="0" applyFill="0" applyBorder="0" applyAlignment="0" applyProtection="0"/>
    <xf numFmtId="0" fontId="15" fillId="0" borderId="0"/>
    <xf numFmtId="0" fontId="48" fillId="0" borderId="0"/>
    <xf numFmtId="0" fontId="13" fillId="0" borderId="0" applyFont="0" applyFill="0" applyBorder="0" applyAlignment="0" applyProtection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18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48" fillId="0" borderId="0"/>
    <xf numFmtId="0" fontId="18" fillId="0" borderId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8" fillId="0" borderId="0"/>
    <xf numFmtId="0" fontId="18" fillId="0" borderId="0"/>
    <xf numFmtId="0" fontId="15" fillId="0" borderId="0"/>
    <xf numFmtId="0" fontId="13" fillId="0" borderId="0"/>
    <xf numFmtId="0" fontId="18" fillId="0" borderId="0"/>
    <xf numFmtId="0" fontId="15" fillId="0" borderId="0"/>
    <xf numFmtId="0" fontId="18" fillId="0" borderId="0"/>
    <xf numFmtId="198" fontId="16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13" fillId="0" borderId="0" applyFont="0" applyFill="0" applyBorder="0" applyAlignment="0" applyProtection="0"/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198" fontId="16" fillId="0" borderId="0">
      <protection locked="0"/>
    </xf>
    <xf numFmtId="0" fontId="48" fillId="0" borderId="0"/>
    <xf numFmtId="0" fontId="15" fillId="0" borderId="0"/>
    <xf numFmtId="0" fontId="48" fillId="0" borderId="0"/>
    <xf numFmtId="0" fontId="18" fillId="0" borderId="0"/>
    <xf numFmtId="0" fontId="10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48" fillId="0" borderId="0"/>
    <xf numFmtId="0" fontId="13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13" fillId="0" borderId="0"/>
    <xf numFmtId="0" fontId="13" fillId="0" borderId="0" applyFont="0" applyFill="0" applyBorder="0" applyAlignment="0" applyProtection="0"/>
    <xf numFmtId="0" fontId="18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0" fontId="80" fillId="0" borderId="0" applyFont="0" applyFill="0" applyBorder="0" applyAlignment="0" applyProtection="0"/>
    <xf numFmtId="0" fontId="15" fillId="0" borderId="0"/>
    <xf numFmtId="0" fontId="15" fillId="0" borderId="0"/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48" fillId="0" borderId="0"/>
    <xf numFmtId="0" fontId="13" fillId="0" borderId="0" applyFont="0" applyFill="0" applyBorder="0" applyAlignment="0" applyProtection="0"/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13" fillId="0" borderId="0" applyFont="0" applyFill="0" applyBorder="0" applyAlignment="0" applyProtection="0"/>
    <xf numFmtId="244" fontId="10" fillId="0" borderId="0">
      <protection locked="0"/>
    </xf>
    <xf numFmtId="0" fontId="13" fillId="0" borderId="0" applyFont="0" applyFill="0" applyBorder="0" applyAlignment="0" applyProtection="0"/>
    <xf numFmtId="0" fontId="22" fillId="0" borderId="0"/>
    <xf numFmtId="0" fontId="13" fillId="0" borderId="0" applyFont="0" applyFill="0" applyBorder="0" applyAlignment="0" applyProtection="0"/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15" fillId="0" borderId="0"/>
    <xf numFmtId="0" fontId="15" fillId="0" borderId="0"/>
    <xf numFmtId="0" fontId="48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8" fillId="0" borderId="0"/>
    <xf numFmtId="0" fontId="15" fillId="0" borderId="0"/>
    <xf numFmtId="0" fontId="48" fillId="0" borderId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8" fillId="0" borderId="0"/>
    <xf numFmtId="0" fontId="1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48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8" fillId="0" borderId="0"/>
    <xf numFmtId="0" fontId="15" fillId="0" borderId="0"/>
    <xf numFmtId="0" fontId="15" fillId="0" borderId="0"/>
    <xf numFmtId="180" fontId="80" fillId="0" borderId="0" applyFont="0" applyFill="0" applyBorder="0" applyAlignment="0" applyProtection="0"/>
    <xf numFmtId="0" fontId="15" fillId="0" borderId="0"/>
    <xf numFmtId="180" fontId="150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0" fillId="0" borderId="0"/>
    <xf numFmtId="0" fontId="10" fillId="0" borderId="0"/>
    <xf numFmtId="0" fontId="48" fillId="0" borderId="0"/>
    <xf numFmtId="0" fontId="13" fillId="0" borderId="0"/>
    <xf numFmtId="0" fontId="15" fillId="0" borderId="0"/>
    <xf numFmtId="0" fontId="15" fillId="0" borderId="0"/>
    <xf numFmtId="0" fontId="22" fillId="0" borderId="0"/>
    <xf numFmtId="0" fontId="15" fillId="0" borderId="0"/>
    <xf numFmtId="0" fontId="22" fillId="0" borderId="0"/>
    <xf numFmtId="198" fontId="16" fillId="0" borderId="0">
      <protection locked="0"/>
    </xf>
    <xf numFmtId="198" fontId="16" fillId="0" borderId="0">
      <protection locked="0"/>
    </xf>
    <xf numFmtId="0" fontId="15" fillId="0" borderId="0"/>
    <xf numFmtId="0" fontId="15" fillId="0" borderId="0"/>
    <xf numFmtId="0" fontId="18" fillId="0" borderId="0"/>
    <xf numFmtId="0" fontId="48" fillId="0" borderId="0"/>
    <xf numFmtId="0" fontId="15" fillId="0" borderId="0"/>
    <xf numFmtId="0" fontId="13" fillId="0" borderId="0"/>
    <xf numFmtId="0" fontId="48" fillId="0" borderId="0"/>
    <xf numFmtId="0" fontId="15" fillId="0" borderId="0"/>
    <xf numFmtId="0" fontId="15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3" fillId="0" borderId="0"/>
    <xf numFmtId="180" fontId="150" fillId="0" borderId="0" applyFont="0" applyFill="0" applyBorder="0" applyAlignment="0" applyProtection="0"/>
    <xf numFmtId="0" fontId="15" fillId="0" borderId="0"/>
    <xf numFmtId="0" fontId="10" fillId="0" borderId="0"/>
    <xf numFmtId="0" fontId="10" fillId="0" borderId="0"/>
    <xf numFmtId="0" fontId="10" fillId="0" borderId="0"/>
    <xf numFmtId="0" fontId="48" fillId="0" borderId="0"/>
    <xf numFmtId="0" fontId="15" fillId="0" borderId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3" fillId="0" borderId="0" applyFont="0" applyFill="0" applyBorder="0" applyAlignment="0" applyProtection="0"/>
    <xf numFmtId="0" fontId="15" fillId="0" borderId="0"/>
    <xf numFmtId="0" fontId="18" fillId="0" borderId="0"/>
    <xf numFmtId="0" fontId="17" fillId="0" borderId="0"/>
    <xf numFmtId="0" fontId="13" fillId="0" borderId="0" applyFont="0" applyFill="0" applyBorder="0" applyAlignment="0" applyProtection="0"/>
    <xf numFmtId="0" fontId="22" fillId="0" borderId="0"/>
    <xf numFmtId="0" fontId="13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22" fillId="0" borderId="0"/>
    <xf numFmtId="0" fontId="18" fillId="0" borderId="0"/>
    <xf numFmtId="0" fontId="48" fillId="0" borderId="0"/>
    <xf numFmtId="0" fontId="15" fillId="0" borderId="0"/>
    <xf numFmtId="0" fontId="18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8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0" fillId="0" borderId="0"/>
    <xf numFmtId="0" fontId="18" fillId="0" borderId="0"/>
    <xf numFmtId="0" fontId="18" fillId="0" borderId="0"/>
    <xf numFmtId="0" fontId="13" fillId="0" borderId="0" applyFont="0" applyFill="0" applyBorder="0" applyAlignment="0" applyProtection="0"/>
    <xf numFmtId="0" fontId="151" fillId="0" borderId="0"/>
    <xf numFmtId="0" fontId="13" fillId="0" borderId="0"/>
    <xf numFmtId="0" fontId="48" fillId="0" borderId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245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0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5" fillId="0" borderId="0"/>
    <xf numFmtId="0" fontId="18" fillId="0" borderId="0"/>
    <xf numFmtId="0" fontId="18" fillId="0" borderId="0"/>
    <xf numFmtId="0" fontId="15" fillId="0" borderId="0"/>
    <xf numFmtId="0" fontId="13" fillId="0" borderId="0"/>
    <xf numFmtId="0" fontId="48" fillId="0" borderId="0"/>
    <xf numFmtId="0" fontId="15" fillId="0" borderId="0"/>
    <xf numFmtId="0" fontId="15" fillId="0" borderId="0"/>
    <xf numFmtId="180" fontId="8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180" fontId="8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8" fillId="0" borderId="0"/>
    <xf numFmtId="0" fontId="15" fillId="0" borderId="0"/>
    <xf numFmtId="244" fontId="10" fillId="0" borderId="0">
      <protection locked="0"/>
    </xf>
    <xf numFmtId="0" fontId="18" fillId="0" borderId="0"/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8" fillId="0" borderId="0"/>
    <xf numFmtId="198" fontId="16" fillId="0" borderId="0">
      <protection locked="0"/>
    </xf>
    <xf numFmtId="0" fontId="13" fillId="0" borderId="0" applyFont="0" applyFill="0" applyBorder="0" applyAlignment="0" applyProtection="0"/>
    <xf numFmtId="0" fontId="10" fillId="0" borderId="0"/>
    <xf numFmtId="0" fontId="18" fillId="0" borderId="0"/>
    <xf numFmtId="0" fontId="18" fillId="0" borderId="0"/>
    <xf numFmtId="0" fontId="18" fillId="0" borderId="0"/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15" fillId="0" borderId="0"/>
    <xf numFmtId="0" fontId="15" fillId="0" borderId="0"/>
    <xf numFmtId="0" fontId="4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48" fillId="0" borderId="0"/>
    <xf numFmtId="0" fontId="48" fillId="0" borderId="0"/>
    <xf numFmtId="0" fontId="15" fillId="0" borderId="0"/>
    <xf numFmtId="0" fontId="18" fillId="0" borderId="0"/>
    <xf numFmtId="0" fontId="10" fillId="0" borderId="0"/>
    <xf numFmtId="0" fontId="13" fillId="0" borderId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8" fillId="0" borderId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4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5" fillId="0" borderId="0"/>
    <xf numFmtId="0" fontId="22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3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180" fontId="15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8" fillId="0" borderId="0"/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98" fontId="16" fillId="0" borderId="0">
      <protection locked="0"/>
    </xf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48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 applyFont="0" applyFill="0" applyBorder="0" applyAlignment="0" applyProtection="0"/>
    <xf numFmtId="0" fontId="15" fillId="0" borderId="0"/>
    <xf numFmtId="0" fontId="18" fillId="0" borderId="0"/>
    <xf numFmtId="0" fontId="4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48" fillId="0" borderId="0"/>
    <xf numFmtId="0" fontId="13" fillId="0" borderId="0" applyFont="0" applyFill="0" applyBorder="0" applyAlignment="0" applyProtection="0"/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18" fillId="0" borderId="0"/>
    <xf numFmtId="0" fontId="13" fillId="0" borderId="0" applyFont="0" applyFill="0" applyBorder="0" applyAlignment="0" applyProtection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180" fontId="150" fillId="0" borderId="0" applyFont="0" applyFill="0" applyBorder="0" applyAlignment="0" applyProtection="0"/>
    <xf numFmtId="180" fontId="150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8" fillId="0" borderId="0"/>
    <xf numFmtId="0" fontId="15" fillId="0" borderId="0"/>
    <xf numFmtId="0" fontId="15" fillId="0" borderId="0"/>
    <xf numFmtId="198" fontId="16" fillId="0" borderId="0">
      <protection locked="0"/>
    </xf>
    <xf numFmtId="0" fontId="15" fillId="0" borderId="0"/>
    <xf numFmtId="0" fontId="13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198" fontId="16" fillId="0" borderId="0">
      <protection locked="0"/>
    </xf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8" fillId="0" borderId="0"/>
    <xf numFmtId="244" fontId="10" fillId="0" borderId="0">
      <protection locked="0"/>
    </xf>
    <xf numFmtId="0" fontId="15" fillId="0" borderId="0"/>
    <xf numFmtId="180" fontId="8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48" fillId="0" borderId="0"/>
    <xf numFmtId="0" fontId="15" fillId="0" borderId="0"/>
    <xf numFmtId="0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48" fillId="0" borderId="0"/>
    <xf numFmtId="0" fontId="15" fillId="0" borderId="0"/>
    <xf numFmtId="0" fontId="48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 applyFont="0" applyFill="0" applyBorder="0" applyAlignment="0" applyProtection="0"/>
    <xf numFmtId="198" fontId="16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" fillId="0" borderId="0"/>
    <xf numFmtId="0" fontId="13" fillId="0" borderId="0" applyFont="0" applyFill="0" applyBorder="0" applyAlignment="0" applyProtection="0"/>
    <xf numFmtId="0" fontId="18" fillId="0" borderId="0"/>
    <xf numFmtId="0" fontId="4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3" fillId="0" borderId="0" applyFont="0" applyFill="0" applyBorder="0" applyAlignment="0" applyProtection="0"/>
    <xf numFmtId="0" fontId="18" fillId="0" borderId="0"/>
    <xf numFmtId="0" fontId="15" fillId="0" borderId="0"/>
    <xf numFmtId="0" fontId="13" fillId="0" borderId="0" applyFont="0" applyFill="0" applyBorder="0" applyAlignment="0" applyProtection="0"/>
    <xf numFmtId="0" fontId="15" fillId="0" borderId="0"/>
    <xf numFmtId="198" fontId="16" fillId="0" borderId="0">
      <protection locked="0"/>
    </xf>
    <xf numFmtId="198" fontId="16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244" fontId="10" fillId="0" borderId="0">
      <protection locked="0"/>
    </xf>
    <xf numFmtId="0" fontId="22" fillId="0" borderId="0"/>
    <xf numFmtId="246" fontId="10" fillId="0" borderId="0" applyFont="0" applyFill="0" applyBorder="0" applyProtection="0">
      <alignment vertical="center"/>
    </xf>
    <xf numFmtId="247" fontId="23" fillId="0" borderId="0" applyFont="0" applyFill="0" applyBorder="0" applyProtection="0">
      <alignment vertical="center"/>
    </xf>
    <xf numFmtId="247" fontId="23" fillId="0" borderId="0" applyFont="0" applyFill="0" applyBorder="0" applyProtection="0">
      <alignment vertical="center"/>
    </xf>
    <xf numFmtId="177" fontId="10" fillId="0" borderId="0">
      <alignment vertical="center"/>
    </xf>
    <xf numFmtId="238" fontId="23" fillId="0" borderId="0">
      <alignment vertical="center"/>
    </xf>
    <xf numFmtId="238" fontId="23" fillId="0" borderId="0">
      <alignment vertical="center"/>
    </xf>
    <xf numFmtId="222" fontId="10" fillId="0" borderId="0" applyFont="0" applyFill="0" applyBorder="0" applyAlignment="0" applyProtection="0">
      <alignment vertical="center"/>
    </xf>
    <xf numFmtId="248" fontId="23" fillId="0" borderId="0" applyFont="0" applyFill="0" applyBorder="0" applyAlignment="0" applyProtection="0">
      <alignment vertical="center"/>
    </xf>
    <xf numFmtId="248" fontId="23" fillId="0" borderId="0" applyFont="0" applyFill="0" applyBorder="0" applyAlignment="0" applyProtection="0">
      <alignment vertical="center"/>
    </xf>
    <xf numFmtId="230" fontId="15" fillId="0" borderId="0" applyFont="0" applyFill="0" applyBorder="0" applyAlignment="0" applyProtection="0"/>
    <xf numFmtId="3" fontId="88" fillId="0" borderId="5">
      <alignment horizontal="right" vertical="center"/>
    </xf>
    <xf numFmtId="0" fontId="11" fillId="0" borderId="0">
      <alignment horizontal="center" vertical="center"/>
    </xf>
    <xf numFmtId="249" fontId="15" fillId="0" borderId="0" applyFont="0" applyFill="0" applyBorder="0" applyAlignment="0" applyProtection="0"/>
    <xf numFmtId="250" fontId="15" fillId="0" borderId="3" applyFont="0" applyFill="0" applyBorder="0" applyAlignment="0" applyProtection="0">
      <alignment horizont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3" fontId="88" fillId="0" borderId="5">
      <alignment horizontal="right" vertical="center"/>
    </xf>
    <xf numFmtId="0" fontId="31" fillId="0" borderId="0"/>
    <xf numFmtId="0" fontId="31" fillId="0" borderId="0"/>
    <xf numFmtId="0" fontId="31" fillId="0" borderId="0"/>
    <xf numFmtId="3" fontId="88" fillId="0" borderId="5">
      <alignment horizontal="right" vertical="center"/>
    </xf>
    <xf numFmtId="0" fontId="11" fillId="0" borderId="0">
      <alignment horizontal="center" vertical="center"/>
    </xf>
    <xf numFmtId="0" fontId="31" fillId="0" borderId="0"/>
    <xf numFmtId="0" fontId="31" fillId="0" borderId="0"/>
    <xf numFmtId="0" fontId="11" fillId="0" borderId="0">
      <alignment horizontal="center" vertical="center"/>
    </xf>
    <xf numFmtId="0" fontId="31" fillId="0" borderId="0"/>
    <xf numFmtId="0" fontId="31" fillId="0" borderId="0"/>
    <xf numFmtId="0" fontId="11" fillId="0" borderId="0">
      <alignment horizontal="center" vertical="center"/>
    </xf>
    <xf numFmtId="0" fontId="11" fillId="0" borderId="0">
      <alignment horizontal="center" vertical="center"/>
    </xf>
    <xf numFmtId="240" fontId="18" fillId="0" borderId="0">
      <alignment horizontal="center" vertical="center"/>
    </xf>
    <xf numFmtId="41" fontId="18" fillId="0" borderId="0">
      <alignment horizontal="center" vertical="center"/>
    </xf>
    <xf numFmtId="41" fontId="18" fillId="0" borderId="0">
      <alignment horizontal="center" vertical="center"/>
    </xf>
    <xf numFmtId="240" fontId="18" fillId="0" borderId="0">
      <alignment horizontal="center" vertical="center"/>
    </xf>
    <xf numFmtId="41" fontId="18" fillId="0" borderId="0">
      <alignment horizontal="center" vertical="center"/>
    </xf>
    <xf numFmtId="0" fontId="11" fillId="0" borderId="0">
      <alignment horizontal="center"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0" fontId="31" fillId="0" borderId="0"/>
    <xf numFmtId="3" fontId="88" fillId="0" borderId="5">
      <alignment horizontal="right" vertical="center"/>
    </xf>
    <xf numFmtId="251" fontId="10" fillId="0" borderId="0">
      <alignment vertical="center"/>
    </xf>
    <xf numFmtId="251" fontId="10" fillId="0" borderId="0">
      <alignment vertical="center"/>
    </xf>
    <xf numFmtId="251" fontId="10" fillId="0" borderId="0">
      <alignment vertical="center"/>
    </xf>
    <xf numFmtId="251" fontId="10" fillId="0" borderId="0">
      <alignment vertical="center"/>
    </xf>
    <xf numFmtId="252" fontId="10" fillId="0" borderId="0">
      <alignment vertical="center"/>
    </xf>
    <xf numFmtId="252" fontId="10" fillId="0" borderId="0">
      <alignment vertical="center"/>
    </xf>
    <xf numFmtId="252" fontId="10" fillId="0" borderId="0">
      <alignment vertical="center"/>
    </xf>
    <xf numFmtId="252" fontId="10" fillId="0" borderId="0">
      <alignment vertical="center"/>
    </xf>
    <xf numFmtId="252" fontId="10" fillId="0" borderId="0">
      <alignment vertical="center"/>
    </xf>
    <xf numFmtId="252" fontId="10" fillId="0" borderId="0">
      <alignment vertical="center"/>
    </xf>
    <xf numFmtId="252" fontId="10" fillId="0" borderId="0">
      <alignment vertical="center"/>
    </xf>
    <xf numFmtId="252" fontId="10" fillId="0" borderId="0">
      <alignment vertical="center"/>
    </xf>
    <xf numFmtId="0" fontId="152" fillId="0" borderId="0"/>
    <xf numFmtId="253" fontId="23" fillId="0" borderId="0">
      <alignment vertical="center"/>
    </xf>
    <xf numFmtId="0" fontId="10" fillId="0" borderId="0"/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9" fontId="19" fillId="0" borderId="0" applyFont="0" applyFill="0" applyBorder="0" applyAlignment="0" applyProtection="0"/>
    <xf numFmtId="2" fontId="88" fillId="0" borderId="5">
      <alignment horizontal="right" vertical="center"/>
    </xf>
    <xf numFmtId="2" fontId="88" fillId="0" borderId="5">
      <alignment horizontal="right" vertical="center"/>
    </xf>
    <xf numFmtId="2" fontId="88" fillId="0" borderId="5">
      <alignment horizontal="right" vertical="center"/>
    </xf>
    <xf numFmtId="0" fontId="153" fillId="26" borderId="0" applyNumberFormat="0" applyBorder="0" applyAlignment="0" applyProtection="0">
      <alignment vertical="center"/>
    </xf>
    <xf numFmtId="0" fontId="153" fillId="26" borderId="0" applyNumberFormat="0" applyBorder="0" applyAlignment="0" applyProtection="0">
      <alignment vertical="center"/>
    </xf>
    <xf numFmtId="0" fontId="153" fillId="26" borderId="0" applyNumberFormat="0" applyBorder="0" applyAlignment="0" applyProtection="0">
      <alignment vertical="center"/>
    </xf>
    <xf numFmtId="0" fontId="153" fillId="23" borderId="0" applyNumberFormat="0" applyBorder="0" applyAlignment="0" applyProtection="0">
      <alignment vertical="center"/>
    </xf>
    <xf numFmtId="0" fontId="153" fillId="23" borderId="0" applyNumberFormat="0" applyBorder="0" applyAlignment="0" applyProtection="0">
      <alignment vertical="center"/>
    </xf>
    <xf numFmtId="0" fontId="153" fillId="23" borderId="0" applyNumberFormat="0" applyBorder="0" applyAlignment="0" applyProtection="0">
      <alignment vertical="center"/>
    </xf>
    <xf numFmtId="0" fontId="153" fillId="25" borderId="0" applyNumberFormat="0" applyBorder="0" applyAlignment="0" applyProtection="0">
      <alignment vertical="center"/>
    </xf>
    <xf numFmtId="0" fontId="153" fillId="25" borderId="0" applyNumberFormat="0" applyBorder="0" applyAlignment="0" applyProtection="0">
      <alignment vertical="center"/>
    </xf>
    <xf numFmtId="0" fontId="153" fillId="25" borderId="0" applyNumberFormat="0" applyBorder="0" applyAlignment="0" applyProtection="0">
      <alignment vertical="center"/>
    </xf>
    <xf numFmtId="0" fontId="153" fillId="27" borderId="0" applyNumberFormat="0" applyBorder="0" applyAlignment="0" applyProtection="0">
      <alignment vertical="center"/>
    </xf>
    <xf numFmtId="0" fontId="153" fillId="27" borderId="0" applyNumberFormat="0" applyBorder="0" applyAlignment="0" applyProtection="0">
      <alignment vertical="center"/>
    </xf>
    <xf numFmtId="0" fontId="153" fillId="27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253" fontId="23" fillId="0" borderId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1" borderId="0" applyNumberFormat="0" applyBorder="0" applyAlignment="0" applyProtection="0">
      <alignment vertical="center"/>
    </xf>
    <xf numFmtId="0" fontId="153" fillId="11" borderId="0" applyNumberFormat="0" applyBorder="0" applyAlignment="0" applyProtection="0">
      <alignment vertical="center"/>
    </xf>
    <xf numFmtId="0" fontId="153" fillId="11" borderId="0" applyNumberFormat="0" applyBorder="0" applyAlignment="0" applyProtection="0">
      <alignment vertical="center"/>
    </xf>
    <xf numFmtId="0" fontId="153" fillId="28" borderId="0" applyNumberFormat="0" applyBorder="0" applyAlignment="0" applyProtection="0">
      <alignment vertical="center"/>
    </xf>
    <xf numFmtId="0" fontId="153" fillId="28" borderId="0" applyNumberFormat="0" applyBorder="0" applyAlignment="0" applyProtection="0">
      <alignment vertical="center"/>
    </xf>
    <xf numFmtId="0" fontId="153" fillId="28" borderId="0" applyNumberFormat="0" applyBorder="0" applyAlignment="0" applyProtection="0">
      <alignment vertical="center"/>
    </xf>
    <xf numFmtId="0" fontId="153" fillId="27" borderId="0" applyNumberFormat="0" applyBorder="0" applyAlignment="0" applyProtection="0">
      <alignment vertical="center"/>
    </xf>
    <xf numFmtId="0" fontId="153" fillId="27" borderId="0" applyNumberFormat="0" applyBorder="0" applyAlignment="0" applyProtection="0">
      <alignment vertical="center"/>
    </xf>
    <xf numFmtId="0" fontId="153" fillId="27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29" borderId="0" applyNumberFormat="0" applyBorder="0" applyAlignment="0" applyProtection="0">
      <alignment vertical="center"/>
    </xf>
    <xf numFmtId="0" fontId="153" fillId="29" borderId="0" applyNumberFormat="0" applyBorder="0" applyAlignment="0" applyProtection="0">
      <alignment vertical="center"/>
    </xf>
    <xf numFmtId="0" fontId="153" fillId="29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30" borderId="0" applyNumberFormat="0" applyBorder="0" applyAlignment="0" applyProtection="0">
      <alignment vertical="center"/>
    </xf>
    <xf numFmtId="0" fontId="154" fillId="11" borderId="0" applyNumberFormat="0" applyBorder="0" applyAlignment="0" applyProtection="0">
      <alignment vertical="center"/>
    </xf>
    <xf numFmtId="0" fontId="154" fillId="11" borderId="0" applyNumberFormat="0" applyBorder="0" applyAlignment="0" applyProtection="0">
      <alignment vertical="center"/>
    </xf>
    <xf numFmtId="0" fontId="154" fillId="11" borderId="0" applyNumberFormat="0" applyBorder="0" applyAlignment="0" applyProtection="0">
      <alignment vertical="center"/>
    </xf>
    <xf numFmtId="0" fontId="154" fillId="28" borderId="0" applyNumberFormat="0" applyBorder="0" applyAlignment="0" applyProtection="0">
      <alignment vertical="center"/>
    </xf>
    <xf numFmtId="0" fontId="154" fillId="28" borderId="0" applyNumberFormat="0" applyBorder="0" applyAlignment="0" applyProtection="0">
      <alignment vertical="center"/>
    </xf>
    <xf numFmtId="0" fontId="154" fillId="28" borderId="0" applyNumberFormat="0" applyBorder="0" applyAlignment="0" applyProtection="0">
      <alignment vertical="center"/>
    </xf>
    <xf numFmtId="0" fontId="154" fillId="31" borderId="0" applyNumberFormat="0" applyBorder="0" applyAlignment="0" applyProtection="0">
      <alignment vertical="center"/>
    </xf>
    <xf numFmtId="0" fontId="154" fillId="31" borderId="0" applyNumberFormat="0" applyBorder="0" applyAlignment="0" applyProtection="0">
      <alignment vertical="center"/>
    </xf>
    <xf numFmtId="0" fontId="154" fillId="31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32" borderId="0" applyNumberFormat="0" applyBorder="0" applyAlignment="0" applyProtection="0">
      <alignment vertical="center"/>
    </xf>
    <xf numFmtId="0" fontId="154" fillId="32" borderId="0" applyNumberFormat="0" applyBorder="0" applyAlignment="0" applyProtection="0">
      <alignment vertical="center"/>
    </xf>
    <xf numFmtId="0" fontId="154" fillId="32" borderId="0" applyNumberFormat="0" applyBorder="0" applyAlignment="0" applyProtection="0">
      <alignment vertical="center"/>
    </xf>
    <xf numFmtId="0" fontId="155" fillId="0" borderId="0"/>
    <xf numFmtId="0" fontId="92" fillId="0" borderId="46">
      <alignment horizontal="center" vertical="center"/>
    </xf>
    <xf numFmtId="0" fontId="154" fillId="33" borderId="0" applyNumberFormat="0" applyBorder="0" applyAlignment="0" applyProtection="0">
      <alignment vertical="center"/>
    </xf>
    <xf numFmtId="0" fontId="154" fillId="33" borderId="0" applyNumberFormat="0" applyBorder="0" applyAlignment="0" applyProtection="0">
      <alignment vertical="center"/>
    </xf>
    <xf numFmtId="0" fontId="154" fillId="33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54" fillId="31" borderId="0" applyNumberFormat="0" applyBorder="0" applyAlignment="0" applyProtection="0">
      <alignment vertical="center"/>
    </xf>
    <xf numFmtId="0" fontId="154" fillId="31" borderId="0" applyNumberFormat="0" applyBorder="0" applyAlignment="0" applyProtection="0">
      <alignment vertical="center"/>
    </xf>
    <xf numFmtId="0" fontId="154" fillId="31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21" borderId="0" applyNumberFormat="0" applyBorder="0" applyAlignment="0" applyProtection="0">
      <alignment vertical="center"/>
    </xf>
    <xf numFmtId="0" fontId="154" fillId="21" borderId="0" applyNumberFormat="0" applyBorder="0" applyAlignment="0" applyProtection="0">
      <alignment vertical="center"/>
    </xf>
    <xf numFmtId="0" fontId="154" fillId="21" borderId="0" applyNumberFormat="0" applyBorder="0" applyAlignment="0" applyProtection="0">
      <alignment vertical="center"/>
    </xf>
    <xf numFmtId="223" fontId="31" fillId="0" borderId="0"/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3" fillId="0" borderId="69">
      <alignment horizontal="center"/>
    </xf>
    <xf numFmtId="0" fontId="156" fillId="14" borderId="60" applyNumberFormat="0" applyAlignment="0" applyProtection="0">
      <alignment vertical="center"/>
    </xf>
    <xf numFmtId="0" fontId="156" fillId="14" borderId="60" applyNumberFormat="0" applyAlignment="0" applyProtection="0">
      <alignment vertical="center"/>
    </xf>
    <xf numFmtId="0" fontId="156" fillId="14" borderId="60" applyNumberFormat="0" applyAlignment="0" applyProtection="0">
      <alignment vertical="center"/>
    </xf>
    <xf numFmtId="255" fontId="18" fillId="0" borderId="0">
      <protection locked="0"/>
    </xf>
    <xf numFmtId="2" fontId="85" fillId="0" borderId="0" applyFont="0" applyFill="0" applyBorder="0" applyAlignment="0" applyProtection="0"/>
    <xf numFmtId="256" fontId="18" fillId="0" borderId="0">
      <protection locked="0"/>
    </xf>
    <xf numFmtId="255" fontId="18" fillId="0" borderId="0">
      <protection locked="0"/>
    </xf>
    <xf numFmtId="0" fontId="157" fillId="0" borderId="0">
      <protection locked="0"/>
    </xf>
    <xf numFmtId="0" fontId="158" fillId="0" borderId="0" applyNumberFormat="0" applyFill="0" applyBorder="0" applyAlignment="0" applyProtection="0"/>
    <xf numFmtId="0" fontId="157" fillId="0" borderId="0">
      <protection locked="0"/>
    </xf>
    <xf numFmtId="0" fontId="157" fillId="0" borderId="0">
      <protection locked="0"/>
    </xf>
    <xf numFmtId="0" fontId="159" fillId="0" borderId="0" applyNumberFormat="0" applyFill="0" applyBorder="0" applyAlignment="0" applyProtection="0"/>
    <xf numFmtId="0" fontId="157" fillId="0" borderId="0">
      <protection locked="0"/>
    </xf>
    <xf numFmtId="0" fontId="38" fillId="0" borderId="0"/>
    <xf numFmtId="0" fontId="23" fillId="0" borderId="0">
      <alignment vertical="center"/>
    </xf>
    <xf numFmtId="257" fontId="160" fillId="0" borderId="0"/>
    <xf numFmtId="257" fontId="160" fillId="0" borderId="0"/>
    <xf numFmtId="257" fontId="160" fillId="0" borderId="0"/>
    <xf numFmtId="257" fontId="160" fillId="0" borderId="0"/>
    <xf numFmtId="257" fontId="160" fillId="0" borderId="0"/>
    <xf numFmtId="257" fontId="160" fillId="0" borderId="0"/>
    <xf numFmtId="257" fontId="160" fillId="0" borderId="0"/>
    <xf numFmtId="257" fontId="160" fillId="0" borderId="0"/>
    <xf numFmtId="257" fontId="160" fillId="0" borderId="0"/>
    <xf numFmtId="257" fontId="160" fillId="0" borderId="0"/>
    <xf numFmtId="257" fontId="160" fillId="0" borderId="0"/>
    <xf numFmtId="223" fontId="11" fillId="0" borderId="0"/>
    <xf numFmtId="0" fontId="10" fillId="0" borderId="0">
      <protection locked="0"/>
    </xf>
    <xf numFmtId="0" fontId="161" fillId="23" borderId="0" applyNumberFormat="0" applyBorder="0" applyAlignment="0" applyProtection="0">
      <alignment vertical="center"/>
    </xf>
    <xf numFmtId="0" fontId="161" fillId="23" borderId="0" applyNumberFormat="0" applyBorder="0" applyAlignment="0" applyProtection="0">
      <alignment vertical="center"/>
    </xf>
    <xf numFmtId="0" fontId="161" fillId="23" borderId="0" applyNumberFormat="0" applyBorder="0" applyAlignment="0" applyProtection="0">
      <alignment vertical="center"/>
    </xf>
    <xf numFmtId="0" fontId="16" fillId="0" borderId="0">
      <protection locked="0"/>
    </xf>
    <xf numFmtId="246" fontId="10" fillId="0" borderId="0" applyFont="0" applyFill="0" applyBorder="0" applyAlignment="0" applyProtection="0"/>
    <xf numFmtId="0" fontId="16" fillId="0" borderId="0">
      <protection locked="0"/>
    </xf>
    <xf numFmtId="0" fontId="162" fillId="0" borderId="0">
      <alignment vertical="center"/>
    </xf>
    <xf numFmtId="0" fontId="125" fillId="0" borderId="30">
      <alignment vertical="center"/>
    </xf>
    <xf numFmtId="0" fontId="127" fillId="0" borderId="9">
      <alignment horizontal="center" vertical="center"/>
    </xf>
    <xf numFmtId="0" fontId="16" fillId="0" borderId="0">
      <protection locked="0"/>
    </xf>
    <xf numFmtId="0" fontId="85" fillId="0" borderId="0" applyFont="0" applyFill="0" applyBorder="0" applyAlignment="0" applyProtection="0"/>
    <xf numFmtId="0" fontId="16" fillId="0" borderId="0"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13" fillId="0" borderId="4" applyFont="0" applyBorder="0">
      <alignment horizontal="center"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0" fontId="10" fillId="12" borderId="61" applyNumberFormat="0" applyFont="0" applyAlignment="0" applyProtection="0">
      <alignment vertical="center"/>
    </xf>
    <xf numFmtId="41" fontId="23" fillId="0" borderId="4" applyNumberFormat="0" applyFont="0" applyFill="0" applyBorder="0" applyProtection="0">
      <alignment horizontal="distributed"/>
    </xf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198" fontId="84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10" fontId="165" fillId="0" borderId="0">
      <alignment vertical="center"/>
    </xf>
    <xf numFmtId="198" fontId="84" fillId="0" borderId="0">
      <protection locked="0"/>
    </xf>
    <xf numFmtId="40" fontId="18" fillId="0" borderId="0">
      <protection locked="0"/>
    </xf>
    <xf numFmtId="204" fontId="18" fillId="0" borderId="0" applyFont="0" applyFill="0" applyBorder="0" applyProtection="0">
      <alignment horizontal="center" vertical="center"/>
    </xf>
    <xf numFmtId="259" fontId="23" fillId="0" borderId="0" applyFont="0" applyFill="0" applyBorder="0" applyProtection="0">
      <alignment horizontal="center" vertical="center"/>
    </xf>
    <xf numFmtId="259" fontId="23" fillId="0" borderId="0" applyFont="0" applyFill="0" applyBorder="0" applyProtection="0">
      <alignment horizontal="center" vertical="center"/>
    </xf>
    <xf numFmtId="205" fontId="18" fillId="0" borderId="0" applyFont="0" applyFill="0" applyBorder="0" applyProtection="0">
      <alignment horizontal="center" vertical="center"/>
    </xf>
    <xf numFmtId="260" fontId="23" fillId="0" borderId="0" applyFont="0" applyFill="0" applyBorder="0" applyProtection="0">
      <alignment horizontal="center" vertical="center"/>
    </xf>
    <xf numFmtId="260" fontId="23" fillId="0" borderId="0" applyFont="0" applyFill="0" applyBorder="0" applyProtection="0">
      <alignment horizontal="center"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6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221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66" fillId="0" borderId="0"/>
    <xf numFmtId="0" fontId="167" fillId="15" borderId="0" applyNumberFormat="0" applyBorder="0" applyAlignment="0" applyProtection="0">
      <alignment vertical="center"/>
    </xf>
    <xf numFmtId="0" fontId="167" fillId="15" borderId="0" applyNumberFormat="0" applyBorder="0" applyAlignment="0" applyProtection="0">
      <alignment vertical="center"/>
    </xf>
    <xf numFmtId="0" fontId="167" fillId="15" borderId="0" applyNumberFormat="0" applyBorder="0" applyAlignment="0" applyProtection="0">
      <alignment vertical="center"/>
    </xf>
    <xf numFmtId="180" fontId="168" fillId="0" borderId="35">
      <alignment vertical="center"/>
    </xf>
    <xf numFmtId="261" fontId="38" fillId="0" borderId="12" applyBorder="0"/>
    <xf numFmtId="221" fontId="10" fillId="0" borderId="0" applyNumberFormat="0" applyFont="0" applyFill="0" applyBorder="0" applyProtection="0">
      <alignment horizontal="centerContinuous"/>
    </xf>
    <xf numFmtId="38" fontId="57" fillId="0" borderId="0">
      <alignment vertical="center" wrapText="1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49" fontId="31" fillId="0" borderId="0">
      <alignment horizontal="distributed" vertical="center" wrapText="1"/>
    </xf>
    <xf numFmtId="0" fontId="17" fillId="0" borderId="70"/>
    <xf numFmtId="0" fontId="170" fillId="24" borderId="62" applyNumberFormat="0" applyAlignment="0" applyProtection="0">
      <alignment vertical="center"/>
    </xf>
    <xf numFmtId="0" fontId="170" fillId="24" borderId="62" applyNumberFormat="0" applyAlignment="0" applyProtection="0">
      <alignment vertical="center"/>
    </xf>
    <xf numFmtId="0" fontId="170" fillId="24" borderId="62" applyNumberFormat="0" applyAlignment="0" applyProtection="0">
      <alignment vertical="center"/>
    </xf>
    <xf numFmtId="0" fontId="127" fillId="0" borderId="9">
      <alignment horizontal="center" vertical="center"/>
    </xf>
    <xf numFmtId="262" fontId="165" fillId="0" borderId="0">
      <alignment vertical="center"/>
    </xf>
    <xf numFmtId="180" fontId="76" fillId="0" borderId="35">
      <alignment vertical="center"/>
    </xf>
    <xf numFmtId="263" fontId="14" fillId="0" borderId="35" applyFont="0" applyAlignment="0" applyProtection="0">
      <alignment vertical="center"/>
    </xf>
    <xf numFmtId="245" fontId="15" fillId="0" borderId="0">
      <alignment vertical="center"/>
    </xf>
    <xf numFmtId="264" fontId="18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21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240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40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49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8" fillId="0" borderId="0"/>
    <xf numFmtId="0" fontId="48" fillId="0" borderId="0"/>
    <xf numFmtId="0" fontId="48" fillId="0" borderId="0"/>
    <xf numFmtId="0" fontId="18" fillId="0" borderId="0" applyFont="0" applyFill="0" applyBorder="0" applyAlignment="0" applyProtection="0"/>
    <xf numFmtId="180" fontId="18" fillId="0" borderId="55"/>
    <xf numFmtId="0" fontId="171" fillId="0" borderId="63" applyNumberFormat="0" applyFill="0" applyAlignment="0" applyProtection="0">
      <alignment vertical="center"/>
    </xf>
    <xf numFmtId="0" fontId="171" fillId="0" borderId="63" applyNumberFormat="0" applyFill="0" applyAlignment="0" applyProtection="0">
      <alignment vertical="center"/>
    </xf>
    <xf numFmtId="0" fontId="171" fillId="0" borderId="63" applyNumberFormat="0" applyFill="0" applyAlignment="0" applyProtection="0">
      <alignment vertical="center"/>
    </xf>
    <xf numFmtId="0" fontId="17" fillId="0" borderId="0"/>
    <xf numFmtId="0" fontId="172" fillId="0" borderId="71" applyNumberFormat="0" applyFill="0" applyAlignment="0" applyProtection="0">
      <alignment vertical="center"/>
    </xf>
    <xf numFmtId="0" fontId="172" fillId="0" borderId="71" applyNumberFormat="0" applyFill="0" applyAlignment="0" applyProtection="0">
      <alignment vertical="center"/>
    </xf>
    <xf numFmtId="0" fontId="172" fillId="0" borderId="71" applyNumberFormat="0" applyFill="0" applyAlignment="0" applyProtection="0">
      <alignment vertical="center"/>
    </xf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1" fontId="9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66" fontId="10" fillId="0" borderId="0" applyFont="0" applyFill="0" applyBorder="0" applyAlignment="0" applyProtection="0"/>
    <xf numFmtId="231" fontId="98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67" fontId="18" fillId="0" borderId="0" applyFont="0" applyFill="0" applyBorder="0" applyAlignment="0" applyProtection="0"/>
    <xf numFmtId="24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23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65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31" fontId="98" fillId="0" borderId="0" applyFont="0" applyFill="0" applyBorder="0" applyAlignment="0" applyProtection="0"/>
    <xf numFmtId="233" fontId="10" fillId="0" borderId="0" applyFont="0" applyFill="0" applyBorder="0" applyAlignment="0" applyProtection="0"/>
    <xf numFmtId="0" fontId="15" fillId="0" borderId="0"/>
    <xf numFmtId="0" fontId="173" fillId="10" borderId="60" applyNumberFormat="0" applyAlignment="0" applyProtection="0">
      <alignment vertical="center"/>
    </xf>
    <xf numFmtId="0" fontId="173" fillId="10" borderId="60" applyNumberFormat="0" applyAlignment="0" applyProtection="0">
      <alignment vertical="center"/>
    </xf>
    <xf numFmtId="0" fontId="173" fillId="10" borderId="60" applyNumberFormat="0" applyAlignment="0" applyProtection="0">
      <alignment vertical="center"/>
    </xf>
    <xf numFmtId="4" fontId="16" fillId="0" borderId="0">
      <protection locked="0"/>
    </xf>
    <xf numFmtId="4" fontId="85" fillId="0" borderId="0" applyFont="0" applyFill="0" applyBorder="0" applyAlignment="0" applyProtection="0"/>
    <xf numFmtId="4" fontId="16" fillId="0" borderId="0">
      <protection locked="0"/>
    </xf>
    <xf numFmtId="268" fontId="18" fillId="0" borderId="0">
      <protection locked="0"/>
    </xf>
    <xf numFmtId="3" fontId="29" fillId="0" borderId="0" applyFont="0" applyFill="0" applyBorder="0" applyAlignment="0" applyProtection="0"/>
    <xf numFmtId="269" fontId="18" fillId="0" borderId="0">
      <protection locked="0"/>
    </xf>
    <xf numFmtId="268" fontId="18" fillId="0" borderId="0">
      <protection locked="0"/>
    </xf>
    <xf numFmtId="0" fontId="174" fillId="0" borderId="72" applyNumberFormat="0" applyFill="0" applyAlignment="0" applyProtection="0">
      <alignment vertical="center"/>
    </xf>
    <xf numFmtId="0" fontId="174" fillId="0" borderId="72" applyNumberFormat="0" applyFill="0" applyAlignment="0" applyProtection="0">
      <alignment vertical="center"/>
    </xf>
    <xf numFmtId="0" fontId="174" fillId="0" borderId="72" applyNumberFormat="0" applyFill="0" applyAlignment="0" applyProtection="0">
      <alignment vertical="center"/>
    </xf>
    <xf numFmtId="0" fontId="18" fillId="0" borderId="0">
      <alignment vertical="center"/>
    </xf>
    <xf numFmtId="0" fontId="175" fillId="0" borderId="0">
      <alignment horizontal="centerContinuous" vertical="center"/>
    </xf>
    <xf numFmtId="0" fontId="176" fillId="0" borderId="66" applyNumberFormat="0" applyFill="0" applyAlignment="0" applyProtection="0">
      <alignment vertical="center"/>
    </xf>
    <xf numFmtId="0" fontId="176" fillId="0" borderId="66" applyNumberFormat="0" applyFill="0" applyAlignment="0" applyProtection="0">
      <alignment vertical="center"/>
    </xf>
    <xf numFmtId="0" fontId="176" fillId="0" borderId="66" applyNumberFormat="0" applyFill="0" applyAlignment="0" applyProtection="0">
      <alignment vertical="center"/>
    </xf>
    <xf numFmtId="0" fontId="177" fillId="0" borderId="73" applyNumberFormat="0" applyFill="0" applyAlignment="0" applyProtection="0">
      <alignment vertical="center"/>
    </xf>
    <xf numFmtId="0" fontId="177" fillId="0" borderId="73" applyNumberFormat="0" applyFill="0" applyAlignment="0" applyProtection="0">
      <alignment vertical="center"/>
    </xf>
    <xf numFmtId="0" fontId="177" fillId="0" borderId="73" applyNumberFormat="0" applyFill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127" fillId="4" borderId="9" applyProtection="0">
      <alignment horizontal="center" vertical="center"/>
    </xf>
    <xf numFmtId="0" fontId="127" fillId="4" borderId="9" applyProtection="0">
      <alignment horizontal="center" vertical="center"/>
    </xf>
    <xf numFmtId="0" fontId="127" fillId="4" borderId="9" applyProtection="0">
      <alignment horizontal="center" vertical="center"/>
    </xf>
    <xf numFmtId="270" fontId="100" fillId="0" borderId="0">
      <alignment vertical="center"/>
    </xf>
    <xf numFmtId="180" fontId="100" fillId="0" borderId="0">
      <alignment vertical="center"/>
    </xf>
    <xf numFmtId="0" fontId="178" fillId="0" borderId="0"/>
    <xf numFmtId="0" fontId="23" fillId="0" borderId="0"/>
    <xf numFmtId="0" fontId="179" fillId="25" borderId="0" applyNumberFormat="0" applyBorder="0" applyAlignment="0" applyProtection="0">
      <alignment vertical="center"/>
    </xf>
    <xf numFmtId="0" fontId="179" fillId="25" borderId="0" applyNumberFormat="0" applyBorder="0" applyAlignment="0" applyProtection="0">
      <alignment vertical="center"/>
    </xf>
    <xf numFmtId="0" fontId="179" fillId="25" borderId="0" applyNumberFormat="0" applyBorder="0" applyAlignment="0" applyProtection="0">
      <alignment vertical="center"/>
    </xf>
    <xf numFmtId="0" fontId="180" fillId="0" borderId="0"/>
    <xf numFmtId="271" fontId="15" fillId="0" borderId="0" applyFont="0" applyFill="0" applyBorder="0" applyAlignment="0" applyProtection="0"/>
    <xf numFmtId="0" fontId="181" fillId="14" borderId="68" applyNumberFormat="0" applyAlignment="0" applyProtection="0">
      <alignment vertical="center"/>
    </xf>
    <xf numFmtId="0" fontId="181" fillId="14" borderId="68" applyNumberFormat="0" applyAlignment="0" applyProtection="0">
      <alignment vertical="center"/>
    </xf>
    <xf numFmtId="0" fontId="181" fillId="14" borderId="68" applyNumberFormat="0" applyAlignment="0" applyProtection="0">
      <alignment vertical="center"/>
    </xf>
    <xf numFmtId="0" fontId="127" fillId="0" borderId="9" applyFill="0" applyProtection="0">
      <alignment horizontal="center" vertical="center"/>
    </xf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0" fontId="18" fillId="0" borderId="0" applyFont="0" applyFill="0" applyBorder="0" applyAlignment="0" applyProtection="0"/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189" fontId="10" fillId="0" borderId="0" applyFont="0" applyFill="0" applyBorder="0" applyProtection="0">
      <alignment vertical="center"/>
    </xf>
    <xf numFmtId="40" fontId="18" fillId="0" borderId="0">
      <protection locked="0"/>
    </xf>
    <xf numFmtId="41" fontId="10" fillId="0" borderId="0" applyFont="0" applyFill="0" applyBorder="0" applyAlignment="0" applyProtection="0"/>
    <xf numFmtId="180" fontId="18" fillId="0" borderId="0" applyFont="0" applyFill="0" applyBorder="0" applyAlignment="0" applyProtection="0"/>
    <xf numFmtId="189" fontId="18" fillId="3" borderId="0" applyFill="0" applyBorder="0" applyProtection="0">
      <alignment horizontal="right"/>
    </xf>
    <xf numFmtId="235" fontId="10" fillId="0" borderId="0" applyFont="0" applyFill="0" applyBorder="0" applyAlignment="0" applyProtection="0">
      <alignment vertical="center"/>
    </xf>
    <xf numFmtId="236" fontId="10" fillId="0" borderId="0" applyFont="0" applyFill="0" applyBorder="0" applyAlignment="0" applyProtection="0">
      <alignment vertical="center"/>
    </xf>
    <xf numFmtId="262" fontId="30" fillId="0" borderId="0" applyFont="0" applyFill="0" applyBorder="0" applyAlignment="0" applyProtection="0"/>
    <xf numFmtId="272" fontId="22" fillId="0" borderId="0" applyFont="0" applyFill="0" applyBorder="0" applyAlignment="0" applyProtection="0"/>
    <xf numFmtId="272" fontId="22" fillId="0" borderId="0" applyFont="0" applyFill="0" applyBorder="0" applyAlignment="0" applyProtection="0"/>
    <xf numFmtId="273" fontId="30" fillId="0" borderId="4">
      <alignment vertical="center"/>
    </xf>
    <xf numFmtId="270" fontId="80" fillId="0" borderId="2" applyFont="0" applyFill="0" applyBorder="0" applyAlignment="0" applyProtection="0">
      <alignment vertical="center"/>
    </xf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274" fontId="10" fillId="0" borderId="0">
      <protection locked="0"/>
    </xf>
    <xf numFmtId="10" fontId="85" fillId="0" borderId="0" applyFont="0" applyFill="0" applyBorder="0" applyAlignment="0" applyProtection="0"/>
    <xf numFmtId="275" fontId="18" fillId="0" borderId="0">
      <protection locked="0"/>
    </xf>
    <xf numFmtId="274" fontId="10" fillId="0" borderId="0">
      <protection locked="0"/>
    </xf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0" fontId="80" fillId="0" borderId="18">
      <alignment horizontal="distributed"/>
    </xf>
    <xf numFmtId="0" fontId="80" fillId="0" borderId="29">
      <alignment horizontal="distributed" vertical="center"/>
    </xf>
    <xf numFmtId="0" fontId="80" fillId="0" borderId="42">
      <alignment horizontal="distributed" vertical="top"/>
    </xf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 applyNumberFormat="0" applyFont="0" applyFill="0" applyBorder="0" applyAlignment="0" applyProtection="0"/>
    <xf numFmtId="0" fontId="10" fillId="0" borderId="0"/>
    <xf numFmtId="0" fontId="182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83" fillId="0" borderId="0">
      <alignment vertical="center"/>
    </xf>
    <xf numFmtId="0" fontId="10" fillId="0" borderId="0"/>
    <xf numFmtId="0" fontId="31" fillId="0" borderId="0"/>
    <xf numFmtId="0" fontId="10" fillId="0" borderId="4" applyNumberFormat="0" applyFill="0" applyProtection="0">
      <alignment vertical="center"/>
    </xf>
    <xf numFmtId="0" fontId="18" fillId="0" borderId="0"/>
    <xf numFmtId="0" fontId="92" fillId="0" borderId="46">
      <alignment horizontal="center" vertical="center"/>
    </xf>
    <xf numFmtId="0" fontId="13" fillId="0" borderId="9">
      <alignment horizontal="center" vertical="center" wrapText="1"/>
    </xf>
    <xf numFmtId="0" fontId="16" fillId="0" borderId="21">
      <protection locked="0"/>
    </xf>
    <xf numFmtId="0" fontId="85" fillId="0" borderId="21" applyNumberFormat="0" applyFont="0" applyFill="0" applyAlignment="0" applyProtection="0"/>
    <xf numFmtId="0" fontId="16" fillId="0" borderId="21">
      <protection locked="0"/>
    </xf>
    <xf numFmtId="0" fontId="23" fillId="0" borderId="69">
      <alignment horizontal="center"/>
    </xf>
    <xf numFmtId="276" fontId="10" fillId="0" borderId="0">
      <protection locked="0"/>
    </xf>
    <xf numFmtId="41" fontId="18" fillId="0" borderId="0" applyFont="0" applyFill="0" applyBorder="0" applyAlignment="0" applyProtection="0"/>
    <xf numFmtId="277" fontId="18" fillId="0" borderId="0">
      <protection locked="0"/>
    </xf>
    <xf numFmtId="276" fontId="10" fillId="0" borderId="0">
      <protection locked="0"/>
    </xf>
    <xf numFmtId="278" fontId="18" fillId="0" borderId="0">
      <protection locked="0"/>
    </xf>
    <xf numFmtId="279" fontId="85" fillId="0" borderId="0" applyFont="0" applyFill="0" applyBorder="0" applyAlignment="0" applyProtection="0"/>
    <xf numFmtId="280" fontId="18" fillId="0" borderId="0">
      <protection locked="0"/>
    </xf>
    <xf numFmtId="278" fontId="18" fillId="0" borderId="0">
      <protection locked="0"/>
    </xf>
    <xf numFmtId="0" fontId="184" fillId="0" borderId="0">
      <protection locked="0"/>
    </xf>
    <xf numFmtId="40" fontId="18" fillId="0" borderId="0">
      <protection locked="0"/>
    </xf>
    <xf numFmtId="0" fontId="15" fillId="0" borderId="0" applyFont="0" applyFill="0" applyBorder="0" applyAlignment="0" applyProtection="0"/>
    <xf numFmtId="254" fontId="10" fillId="0" borderId="0">
      <protection locked="0"/>
    </xf>
    <xf numFmtId="254" fontId="10" fillId="0" borderId="0">
      <protection locked="0"/>
    </xf>
    <xf numFmtId="0" fontId="155" fillId="0" borderId="0"/>
    <xf numFmtId="40" fontId="18" fillId="0" borderId="0">
      <protection locked="0"/>
    </xf>
    <xf numFmtId="258" fontId="14" fillId="0" borderId="0">
      <protection locked="0"/>
    </xf>
    <xf numFmtId="281" fontId="15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0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19" fillId="0" borderId="0" applyFont="0" applyFill="0" applyBorder="0" applyAlignment="0" applyProtection="0"/>
    <xf numFmtId="0" fontId="16" fillId="0" borderId="0">
      <protection locked="0"/>
    </xf>
    <xf numFmtId="0" fontId="19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19" fillId="0" borderId="0" applyFont="0" applyFill="0" applyBorder="0" applyAlignment="0" applyProtection="0"/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0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9" fillId="0" borderId="0" applyFont="0" applyFill="0" applyBorder="0" applyAlignment="0" applyProtection="0"/>
    <xf numFmtId="28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283" fontId="31" fillId="0" borderId="0" applyFont="0" applyFill="0" applyBorder="0" applyAlignment="0" applyProtection="0"/>
    <xf numFmtId="0" fontId="70" fillId="0" borderId="0" applyFont="0" applyFill="0" applyBorder="0" applyAlignment="0" applyProtection="0"/>
    <xf numFmtId="282" fontId="10" fillId="0" borderId="0" applyFont="0" applyFill="0" applyBorder="0" applyAlignment="0" applyProtection="0"/>
    <xf numFmtId="242" fontId="10" fillId="0" borderId="0" applyFont="0" applyFill="0" applyBorder="0" applyAlignment="0" applyProtection="0"/>
    <xf numFmtId="37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185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19" fillId="0" borderId="0" applyFont="0" applyFill="0" applyBorder="0" applyAlignment="0" applyProtection="0"/>
    <xf numFmtId="0" fontId="15" fillId="14" borderId="0"/>
    <xf numFmtId="0" fontId="125" fillId="0" borderId="0" applyNumberFormat="0" applyFill="0" applyBorder="0" applyAlignment="0" applyProtection="0"/>
    <xf numFmtId="284" fontId="186" fillId="0" borderId="20" applyAlignment="0" applyProtection="0"/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8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40" fontId="18" fillId="0" borderId="0">
      <protection locked="0"/>
    </xf>
    <xf numFmtId="0" fontId="19" fillId="0" borderId="0"/>
    <xf numFmtId="0" fontId="33" fillId="0" borderId="0"/>
    <xf numFmtId="0" fontId="187" fillId="0" borderId="0"/>
    <xf numFmtId="0" fontId="19" fillId="0" borderId="0"/>
    <xf numFmtId="0" fontId="19" fillId="0" borderId="0"/>
    <xf numFmtId="0" fontId="15" fillId="0" borderId="0"/>
    <xf numFmtId="0" fontId="188" fillId="0" borderId="0"/>
    <xf numFmtId="0" fontId="19" fillId="0" borderId="0"/>
    <xf numFmtId="0" fontId="185" fillId="0" borderId="0"/>
    <xf numFmtId="0" fontId="38" fillId="0" borderId="0" applyFill="0" applyBorder="0" applyAlignment="0"/>
    <xf numFmtId="285" fontId="10" fillId="0" borderId="0" applyFill="0" applyBorder="0" applyAlignment="0"/>
    <xf numFmtId="0" fontId="10" fillId="0" borderId="0" applyFill="0" applyBorder="0" applyAlignment="0"/>
    <xf numFmtId="286" fontId="10" fillId="0" borderId="0" applyFill="0" applyBorder="0" applyAlignment="0"/>
    <xf numFmtId="287" fontId="10" fillId="0" borderId="0" applyFill="0" applyBorder="0" applyAlignment="0"/>
    <xf numFmtId="288" fontId="10" fillId="0" borderId="0" applyFill="0" applyBorder="0" applyAlignment="0"/>
    <xf numFmtId="289" fontId="10" fillId="0" borderId="0" applyFill="0" applyBorder="0" applyAlignment="0"/>
    <xf numFmtId="290" fontId="10" fillId="0" borderId="0" applyFill="0" applyBorder="0" applyAlignment="0"/>
    <xf numFmtId="291" fontId="10" fillId="0" borderId="0" applyFill="0" applyBorder="0" applyAlignment="0"/>
    <xf numFmtId="286" fontId="10" fillId="0" borderId="0" applyFill="0" applyBorder="0" applyAlignment="0"/>
    <xf numFmtId="40" fontId="18" fillId="0" borderId="0">
      <protection locked="0"/>
    </xf>
    <xf numFmtId="254" fontId="10" fillId="0" borderId="0">
      <protection locked="0"/>
    </xf>
    <xf numFmtId="254" fontId="10" fillId="0" borderId="0">
      <protection locked="0"/>
    </xf>
    <xf numFmtId="0" fontId="189" fillId="6" borderId="1">
      <alignment horizontal="center" wrapText="1"/>
    </xf>
    <xf numFmtId="180" fontId="26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40" fontId="155" fillId="0" borderId="0" applyFont="0" applyFill="0" applyBorder="0" applyAlignment="0" applyProtection="0"/>
    <xf numFmtId="0" fontId="15" fillId="0" borderId="0" applyFont="0" applyFill="0" applyBorder="0" applyAlignment="0" applyProtection="0"/>
    <xf numFmtId="290" fontId="10" fillId="0" borderId="0" applyFont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4" fontId="16" fillId="0" borderId="0">
      <protection locked="0"/>
    </xf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0" fontId="15" fillId="0" borderId="0" applyFill="0" applyBorder="0" applyAlignment="0" applyProtection="0"/>
    <xf numFmtId="292" fontId="10" fillId="0" borderId="0"/>
    <xf numFmtId="293" fontId="18" fillId="0" borderId="0"/>
    <xf numFmtId="294" fontId="10" fillId="0" borderId="0"/>
    <xf numFmtId="295" fontId="18" fillId="0" borderId="0"/>
    <xf numFmtId="43" fontId="15" fillId="0" borderId="0" applyFont="0" applyFill="0" applyBorder="0" applyAlignment="0" applyProtection="0"/>
    <xf numFmtId="3" fontId="37" fillId="0" borderId="0" applyFont="0" applyFill="0" applyBorder="0" applyAlignment="0" applyProtection="0"/>
    <xf numFmtId="187" fontId="16" fillId="0" borderId="0">
      <protection locked="0"/>
    </xf>
    <xf numFmtId="0" fontId="18" fillId="0" borderId="0" applyFont="0" applyFill="0" applyBorder="0" applyAlignment="0" applyProtection="0"/>
    <xf numFmtId="21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8" fillId="0" borderId="0" applyFont="0" applyFill="0" applyBorder="0" applyAlignment="0" applyProtection="0"/>
    <xf numFmtId="286" fontId="10" fillId="0" borderId="0" applyFont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0" fontId="18" fillId="0" borderId="0">
      <protection locked="0"/>
    </xf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" fontId="15" fillId="0" borderId="0" applyFill="0" applyBorder="0" applyAlignment="0" applyProtection="0"/>
    <xf numFmtId="258" fontId="18" fillId="0" borderId="4" applyFill="0" applyBorder="0" applyAlignment="0"/>
    <xf numFmtId="203" fontId="37" fillId="0" borderId="0" applyFont="0" applyFill="0" applyBorder="0" applyAlignment="0" applyProtection="0"/>
    <xf numFmtId="188" fontId="16" fillId="0" borderId="0">
      <protection locked="0"/>
    </xf>
    <xf numFmtId="0" fontId="10" fillId="0" borderId="0"/>
    <xf numFmtId="0" fontId="17" fillId="0" borderId="0"/>
    <xf numFmtId="296" fontId="10" fillId="0" borderId="0"/>
    <xf numFmtId="0" fontId="52" fillId="0" borderId="0"/>
    <xf numFmtId="297" fontId="16" fillId="0" borderId="0">
      <protection locked="0"/>
    </xf>
    <xf numFmtId="0" fontId="37" fillId="0" borderId="0" applyFont="0" applyFill="0" applyBorder="0" applyAlignment="0" applyProtection="0"/>
    <xf numFmtId="196" fontId="39" fillId="0" borderId="0">
      <protection locked="0"/>
    </xf>
    <xf numFmtId="14" fontId="151" fillId="0" borderId="0" applyFill="0" applyBorder="0" applyAlignment="0"/>
    <xf numFmtId="0" fontId="10" fillId="0" borderId="0"/>
    <xf numFmtId="298" fontId="18" fillId="0" borderId="0"/>
    <xf numFmtId="299" fontId="10" fillId="0" borderId="0"/>
    <xf numFmtId="300" fontId="18" fillId="0" borderId="0"/>
    <xf numFmtId="290" fontId="10" fillId="0" borderId="0" applyFill="0" applyBorder="0" applyAlignment="0"/>
    <xf numFmtId="286" fontId="10" fillId="0" borderId="0" applyFill="0" applyBorder="0" applyAlignment="0"/>
    <xf numFmtId="290" fontId="10" fillId="0" borderId="0" applyFill="0" applyBorder="0" applyAlignment="0"/>
    <xf numFmtId="291" fontId="10" fillId="0" borderId="0" applyFill="0" applyBorder="0" applyAlignment="0"/>
    <xf numFmtId="286" fontId="10" fillId="0" borderId="0" applyFill="0" applyBorder="0" applyAlignment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91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91" fillId="0" borderId="0">
      <protection locked="0"/>
    </xf>
    <xf numFmtId="3" fontId="37" fillId="0" borderId="0" applyFont="0" applyFill="0" applyBorder="0" applyAlignment="0" applyProtection="0"/>
    <xf numFmtId="186" fontId="16" fillId="0" borderId="0">
      <protection locked="0"/>
    </xf>
    <xf numFmtId="2" fontId="37" fillId="0" borderId="0" applyFont="0" applyFill="0" applyBorder="0" applyAlignment="0" applyProtection="0"/>
    <xf numFmtId="177" fontId="15" fillId="0" borderId="0">
      <protection locked="0"/>
    </xf>
    <xf numFmtId="198" fontId="190" fillId="0" borderId="0">
      <protection locked="0"/>
    </xf>
    <xf numFmtId="38" fontId="40" fillId="3" borderId="0" applyNumberFormat="0" applyBorder="0" applyAlignment="0" applyProtection="0"/>
    <xf numFmtId="38" fontId="40" fillId="4" borderId="0" applyNumberFormat="0" applyBorder="0" applyAlignment="0" applyProtection="0"/>
    <xf numFmtId="38" fontId="40" fillId="4" borderId="0" applyNumberFormat="0" applyBorder="0" applyAlignment="0" applyProtection="0"/>
    <xf numFmtId="0" fontId="43" fillId="0" borderId="0" applyNumberFormat="0" applyFill="0" applyBorder="0" applyAlignment="0" applyProtection="0"/>
    <xf numFmtId="0" fontId="157" fillId="0" borderId="0">
      <protection locked="0"/>
    </xf>
    <xf numFmtId="0" fontId="44" fillId="0" borderId="0" applyNumberFormat="0" applyFill="0" applyBorder="0" applyAlignment="0" applyProtection="0"/>
    <xf numFmtId="0" fontId="157" fillId="0" borderId="0">
      <protection locked="0"/>
    </xf>
    <xf numFmtId="198" fontId="157" fillId="0" borderId="0">
      <protection locked="0"/>
    </xf>
    <xf numFmtId="301" fontId="18" fillId="0" borderId="0">
      <protection locked="0"/>
    </xf>
    <xf numFmtId="198" fontId="192" fillId="0" borderId="0">
      <protection locked="0"/>
    </xf>
    <xf numFmtId="198" fontId="157" fillId="0" borderId="0">
      <protection locked="0"/>
    </xf>
    <xf numFmtId="301" fontId="18" fillId="0" borderId="0">
      <protection locked="0"/>
    </xf>
    <xf numFmtId="198" fontId="192" fillId="0" borderId="0">
      <protection locked="0"/>
    </xf>
    <xf numFmtId="0" fontId="193" fillId="0" borderId="0">
      <alignment horizontal="center" vertical="center"/>
    </xf>
    <xf numFmtId="10" fontId="40" fillId="3" borderId="4" applyNumberFormat="0" applyBorder="0" applyAlignment="0" applyProtection="0"/>
    <xf numFmtId="10" fontId="40" fillId="6" borderId="4" applyNumberFormat="0" applyBorder="0" applyAlignment="0" applyProtection="0"/>
    <xf numFmtId="10" fontId="40" fillId="6" borderId="4" applyNumberFormat="0" applyBorder="0" applyAlignment="0" applyProtection="0"/>
    <xf numFmtId="0" fontId="92" fillId="0" borderId="3" applyNumberFormat="0" applyBorder="0" applyAlignment="0"/>
    <xf numFmtId="302" fontId="10" fillId="0" borderId="0" applyFont="0" applyFill="0" applyBorder="0" applyAlignment="0" applyProtection="0"/>
    <xf numFmtId="303" fontId="10" fillId="0" borderId="0" applyFont="0" applyFill="0" applyBorder="0" applyAlignment="0" applyProtection="0"/>
    <xf numFmtId="0" fontId="10" fillId="0" borderId="26">
      <protection locked="0"/>
    </xf>
    <xf numFmtId="290" fontId="10" fillId="0" borderId="0" applyFill="0" applyBorder="0" applyAlignment="0"/>
    <xf numFmtId="286" fontId="10" fillId="0" borderId="0" applyFill="0" applyBorder="0" applyAlignment="0"/>
    <xf numFmtId="290" fontId="10" fillId="0" borderId="0" applyFill="0" applyBorder="0" applyAlignment="0"/>
    <xf numFmtId="291" fontId="10" fillId="0" borderId="0" applyFill="0" applyBorder="0" applyAlignment="0"/>
    <xf numFmtId="286" fontId="10" fillId="0" borderId="0" applyFill="0" applyBorder="0" applyAlignment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5" fillId="0" borderId="0" applyFont="0" applyFill="0" applyBorder="0" applyAlignment="0" applyProtection="0"/>
    <xf numFmtId="304" fontId="194" fillId="0" borderId="35" applyNumberFormat="0" applyFill="0" applyBorder="0" applyAlignment="0" applyProtection="0">
      <alignment horizontal="center"/>
    </xf>
    <xf numFmtId="305" fontId="15" fillId="0" borderId="0" applyFont="0" applyFill="0" applyBorder="0" applyAlignment="0" applyProtection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306" fontId="15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48" fillId="0" borderId="0"/>
    <xf numFmtId="0" fontId="15" fillId="0" borderId="0" applyNumberFormat="0" applyFill="0" applyBorder="0" applyAlignment="0" applyProtection="0"/>
    <xf numFmtId="225" fontId="18" fillId="0" borderId="0"/>
    <xf numFmtId="307" fontId="10" fillId="0" borderId="0"/>
    <xf numFmtId="308" fontId="10" fillId="0" borderId="0"/>
    <xf numFmtId="225" fontId="18" fillId="0" borderId="0"/>
    <xf numFmtId="0" fontId="15" fillId="0" borderId="0"/>
    <xf numFmtId="0" fontId="22" fillId="0" borderId="0"/>
    <xf numFmtId="0" fontId="15" fillId="0" borderId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181" fontId="23" fillId="0" borderId="0">
      <alignment vertical="center"/>
    </xf>
    <xf numFmtId="0" fontId="195" fillId="0" borderId="0">
      <alignment horizontal="center"/>
    </xf>
    <xf numFmtId="289" fontId="10" fillId="0" borderId="0" applyFont="0" applyFill="0" applyBorder="0" applyAlignment="0" applyProtection="0"/>
    <xf numFmtId="256" fontId="10" fillId="0" borderId="0" applyFont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0" fontId="18" fillId="0" borderId="0">
      <protection locked="0"/>
    </xf>
    <xf numFmtId="185" fontId="16" fillId="0" borderId="0">
      <protection locked="0"/>
    </xf>
    <xf numFmtId="10" fontId="15" fillId="0" borderId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10" fontId="15" fillId="0" borderId="0" applyFill="0" applyBorder="0" applyAlignment="0" applyProtection="0"/>
    <xf numFmtId="309" fontId="10" fillId="0" borderId="0" applyFont="0" applyFill="0" applyBorder="0" applyAlignment="0" applyProtection="0"/>
    <xf numFmtId="10" fontId="37" fillId="0" borderId="0" applyFont="0" applyFill="0" applyBorder="0" applyAlignment="0" applyProtection="0"/>
    <xf numFmtId="290" fontId="10" fillId="0" borderId="0" applyFill="0" applyBorder="0" applyAlignment="0"/>
    <xf numFmtId="286" fontId="10" fillId="0" borderId="0" applyFill="0" applyBorder="0" applyAlignment="0"/>
    <xf numFmtId="290" fontId="10" fillId="0" borderId="0" applyFill="0" applyBorder="0" applyAlignment="0"/>
    <xf numFmtId="310" fontId="10" fillId="0" borderId="0" applyFill="0" applyBorder="0" applyAlignment="0"/>
    <xf numFmtId="286" fontId="10" fillId="0" borderId="0" applyFill="0" applyBorder="0" applyAlignment="0"/>
    <xf numFmtId="9" fontId="196" fillId="0" borderId="0" applyFont="0" applyFill="0" applyProtection="0"/>
    <xf numFmtId="311" fontId="15" fillId="0" borderId="4">
      <alignment horizontal="center" vertical="center"/>
    </xf>
    <xf numFmtId="0" fontId="197" fillId="0" borderId="74" applyBorder="0">
      <alignment vertical="top"/>
      <protection locked="0"/>
    </xf>
    <xf numFmtId="244" fontId="23" fillId="0" borderId="0">
      <alignment vertical="center"/>
    </xf>
    <xf numFmtId="0" fontId="198" fillId="0" borderId="0">
      <alignment horizontal="centerContinuous"/>
    </xf>
    <xf numFmtId="244" fontId="23" fillId="0" borderId="0">
      <alignment vertical="distributed"/>
    </xf>
    <xf numFmtId="0" fontId="196" fillId="0" borderId="0"/>
    <xf numFmtId="304" fontId="199" fillId="0" borderId="35" applyNumberFormat="0" applyFill="0" applyBorder="0" applyAlignment="0" applyProtection="0">
      <alignment horizontal="center"/>
    </xf>
    <xf numFmtId="49" fontId="151" fillId="0" borderId="0" applyFill="0" applyBorder="0" applyAlignment="0"/>
    <xf numFmtId="309" fontId="10" fillId="0" borderId="0" applyFill="0" applyBorder="0" applyAlignment="0"/>
    <xf numFmtId="312" fontId="10" fillId="0" borderId="0" applyFill="0" applyBorder="0" applyAlignment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0" fontId="200" fillId="0" borderId="0"/>
    <xf numFmtId="49" fontId="201" fillId="0" borderId="0" applyFill="0" applyBorder="0" applyProtection="0">
      <alignment horizontal="centerContinuous" vertical="center"/>
    </xf>
    <xf numFmtId="198" fontId="16" fillId="0" borderId="28">
      <protection locked="0"/>
    </xf>
    <xf numFmtId="0" fontId="37" fillId="0" borderId="21" applyNumberFormat="0" applyFont="0" applyFill="0" applyAlignment="0" applyProtection="0"/>
    <xf numFmtId="197" fontId="31" fillId="0" borderId="28">
      <protection locked="0"/>
    </xf>
    <xf numFmtId="198" fontId="190" fillId="0" borderId="28">
      <protection locked="0"/>
    </xf>
    <xf numFmtId="313" fontId="15" fillId="0" borderId="0" applyFont="0" applyFill="0" applyBorder="0" applyAlignment="0" applyProtection="0"/>
    <xf numFmtId="314" fontId="10" fillId="0" borderId="0" applyFont="0" applyFill="0" applyBorder="0" applyAlignment="0" applyProtection="0"/>
    <xf numFmtId="315" fontId="15" fillId="0" borderId="0" applyFont="0" applyFill="0" applyBorder="0" applyAlignment="0" applyProtection="0"/>
    <xf numFmtId="2" fontId="37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3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0" fillId="0" borderId="0">
      <alignment vertical="center"/>
    </xf>
    <xf numFmtId="240" fontId="10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22" fillId="0" borderId="1">
      <alignment horizontal="center"/>
    </xf>
    <xf numFmtId="0" fontId="202" fillId="0" borderId="0">
      <alignment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0" fontId="17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0" fontId="17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227" fontId="82" fillId="0" borderId="2">
      <alignment horizontal="centerContinuous" vertical="center"/>
    </xf>
    <xf numFmtId="0" fontId="15" fillId="0" borderId="0"/>
    <xf numFmtId="0" fontId="18" fillId="0" borderId="0"/>
    <xf numFmtId="0" fontId="48" fillId="0" borderId="0"/>
    <xf numFmtId="0" fontId="18" fillId="0" borderId="0"/>
    <xf numFmtId="0" fontId="48" fillId="0" borderId="0"/>
    <xf numFmtId="0" fontId="15" fillId="0" borderId="0"/>
    <xf numFmtId="0" fontId="18" fillId="0" borderId="0"/>
    <xf numFmtId="0" fontId="15" fillId="0" borderId="0"/>
    <xf numFmtId="0" fontId="18" fillId="0" borderId="0"/>
    <xf numFmtId="0" fontId="48" fillId="0" borderId="0"/>
    <xf numFmtId="0" fontId="18" fillId="0" borderId="0"/>
    <xf numFmtId="0" fontId="18" fillId="0" borderId="0"/>
    <xf numFmtId="0" fontId="48" fillId="0" borderId="0"/>
    <xf numFmtId="0" fontId="48" fillId="0" borderId="0"/>
    <xf numFmtId="0" fontId="48" fillId="0" borderId="0"/>
    <xf numFmtId="0" fontId="18" fillId="0" borderId="0"/>
    <xf numFmtId="0" fontId="48" fillId="0" borderId="0"/>
    <xf numFmtId="0" fontId="48" fillId="0" borderId="0"/>
    <xf numFmtId="0" fontId="48" fillId="0" borderId="0"/>
    <xf numFmtId="0" fontId="18" fillId="0" borderId="0"/>
    <xf numFmtId="0" fontId="4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48" fillId="0" borderId="0"/>
    <xf numFmtId="0" fontId="48" fillId="0" borderId="0"/>
    <xf numFmtId="0" fontId="15" fillId="0" borderId="0"/>
    <xf numFmtId="0" fontId="48" fillId="0" borderId="0"/>
    <xf numFmtId="0" fontId="48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3" fillId="0" borderId="0" applyFont="0" applyFill="0" applyBorder="0" applyAlignment="0" applyProtection="0"/>
    <xf numFmtId="0" fontId="1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18" fillId="0" borderId="0"/>
    <xf numFmtId="0" fontId="48" fillId="0" borderId="0"/>
    <xf numFmtId="0" fontId="18" fillId="0" borderId="0"/>
    <xf numFmtId="0" fontId="48" fillId="0" borderId="0"/>
    <xf numFmtId="0" fontId="4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48" fillId="0" borderId="0"/>
    <xf numFmtId="0" fontId="18" fillId="0" borderId="0"/>
    <xf numFmtId="0" fontId="15" fillId="0" borderId="0"/>
    <xf numFmtId="0" fontId="48" fillId="0" borderId="0"/>
    <xf numFmtId="0" fontId="4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48" fillId="0" borderId="0"/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8" fillId="0" borderId="0"/>
    <xf numFmtId="0" fontId="48" fillId="0" borderId="0"/>
    <xf numFmtId="0" fontId="10" fillId="0" borderId="0"/>
    <xf numFmtId="0" fontId="48" fillId="0" borderId="0"/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8" fillId="0" borderId="0"/>
    <xf numFmtId="0" fontId="48" fillId="0" borderId="0"/>
    <xf numFmtId="0" fontId="1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48" fillId="0" borderId="0"/>
    <xf numFmtId="0" fontId="35" fillId="0" borderId="0"/>
    <xf numFmtId="0" fontId="15" fillId="0" borderId="0"/>
    <xf numFmtId="0" fontId="15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15" fillId="0" borderId="75" quotePrefix="1">
      <alignment horizontal="justify" vertical="justify" textRotation="127" wrapText="1" justifyLastLine="1"/>
      <protection hidden="1"/>
    </xf>
    <xf numFmtId="0" fontId="48" fillId="0" borderId="0"/>
    <xf numFmtId="0" fontId="48" fillId="0" borderId="0"/>
    <xf numFmtId="0" fontId="48" fillId="0" borderId="0"/>
    <xf numFmtId="0" fontId="10" fillId="0" borderId="0"/>
    <xf numFmtId="0" fontId="10" fillId="0" borderId="0"/>
    <xf numFmtId="0" fontId="10" fillId="0" borderId="0"/>
    <xf numFmtId="0" fontId="53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8" fillId="0" borderId="0"/>
    <xf numFmtId="0" fontId="48" fillId="0" borderId="0"/>
    <xf numFmtId="0" fontId="48" fillId="0" borderId="0"/>
    <xf numFmtId="9" fontId="15" fillId="8" borderId="0"/>
    <xf numFmtId="0" fontId="203" fillId="26" borderId="0" applyNumberFormat="0" applyBorder="0" applyAlignment="0" applyProtection="0"/>
    <xf numFmtId="0" fontId="203" fillId="23" borderId="0" applyNumberFormat="0" applyBorder="0" applyAlignment="0" applyProtection="0"/>
    <xf numFmtId="0" fontId="203" fillId="25" borderId="0" applyNumberFormat="0" applyBorder="0" applyAlignment="0" applyProtection="0"/>
    <xf numFmtId="0" fontId="203" fillId="27" borderId="0" applyNumberFormat="0" applyBorder="0" applyAlignment="0" applyProtection="0"/>
    <xf numFmtId="0" fontId="203" fillId="13" borderId="0" applyNumberFormat="0" applyBorder="0" applyAlignment="0" applyProtection="0"/>
    <xf numFmtId="0" fontId="203" fillId="10" borderId="0" applyNumberFormat="0" applyBorder="0" applyAlignment="0" applyProtection="0"/>
    <xf numFmtId="0" fontId="203" fillId="16" borderId="0" applyNumberFormat="0" applyBorder="0" applyAlignment="0" applyProtection="0"/>
    <xf numFmtId="0" fontId="203" fillId="11" borderId="0" applyNumberFormat="0" applyBorder="0" applyAlignment="0" applyProtection="0"/>
    <xf numFmtId="0" fontId="203" fillId="28" borderId="0" applyNumberFormat="0" applyBorder="0" applyAlignment="0" applyProtection="0"/>
    <xf numFmtId="0" fontId="203" fillId="27" borderId="0" applyNumberFormat="0" applyBorder="0" applyAlignment="0" applyProtection="0"/>
    <xf numFmtId="0" fontId="203" fillId="16" borderId="0" applyNumberFormat="0" applyBorder="0" applyAlignment="0" applyProtection="0"/>
    <xf numFmtId="0" fontId="203" fillId="29" borderId="0" applyNumberFormat="0" applyBorder="0" applyAlignment="0" applyProtection="0"/>
    <xf numFmtId="0" fontId="204" fillId="30" borderId="0" applyNumberFormat="0" applyBorder="0" applyAlignment="0" applyProtection="0"/>
    <xf numFmtId="0" fontId="204" fillId="11" borderId="0" applyNumberFormat="0" applyBorder="0" applyAlignment="0" applyProtection="0"/>
    <xf numFmtId="0" fontId="204" fillId="28" borderId="0" applyNumberFormat="0" applyBorder="0" applyAlignment="0" applyProtection="0"/>
    <xf numFmtId="0" fontId="204" fillId="31" borderId="0" applyNumberFormat="0" applyBorder="0" applyAlignment="0" applyProtection="0"/>
    <xf numFmtId="0" fontId="204" fillId="17" borderId="0" applyNumberFormat="0" applyBorder="0" applyAlignment="0" applyProtection="0"/>
    <xf numFmtId="0" fontId="204" fillId="32" borderId="0" applyNumberFormat="0" applyBorder="0" applyAlignment="0" applyProtection="0"/>
    <xf numFmtId="0" fontId="205" fillId="0" borderId="0"/>
    <xf numFmtId="41" fontId="66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224" fontId="15" fillId="0" borderId="0" applyFont="0" applyFill="0" applyBorder="0" applyAlignment="0" applyProtection="0"/>
    <xf numFmtId="230" fontId="15" fillId="0" borderId="0" applyFont="0" applyFill="0" applyBorder="0" applyAlignment="0" applyProtection="0"/>
    <xf numFmtId="0" fontId="121" fillId="0" borderId="0">
      <alignment vertical="center"/>
    </xf>
    <xf numFmtId="0" fontId="13" fillId="0" borderId="0"/>
    <xf numFmtId="0" fontId="107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16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04" fillId="33" borderId="0" applyNumberFormat="0" applyBorder="0" applyAlignment="0" applyProtection="0"/>
    <xf numFmtId="0" fontId="204" fillId="18" borderId="0" applyNumberFormat="0" applyBorder="0" applyAlignment="0" applyProtection="0"/>
    <xf numFmtId="0" fontId="204" fillId="19" borderId="0" applyNumberFormat="0" applyBorder="0" applyAlignment="0" applyProtection="0"/>
    <xf numFmtId="0" fontId="204" fillId="31" borderId="0" applyNumberFormat="0" applyBorder="0" applyAlignment="0" applyProtection="0"/>
    <xf numFmtId="0" fontId="204" fillId="17" borderId="0" applyNumberFormat="0" applyBorder="0" applyAlignment="0" applyProtection="0"/>
    <xf numFmtId="0" fontId="204" fillId="21" borderId="0" applyNumberFormat="0" applyBorder="0" applyAlignment="0" applyProtection="0"/>
    <xf numFmtId="0" fontId="206" fillId="23" borderId="0" applyNumberFormat="0" applyBorder="0" applyAlignment="0" applyProtection="0"/>
    <xf numFmtId="0" fontId="207" fillId="14" borderId="60" applyNumberFormat="0" applyAlignment="0" applyProtection="0"/>
    <xf numFmtId="0" fontId="208" fillId="24" borderId="62" applyNumberFormat="0" applyAlignment="0" applyProtection="0"/>
    <xf numFmtId="317" fontId="15" fillId="0" borderId="0"/>
    <xf numFmtId="317" fontId="15" fillId="0" borderId="0"/>
    <xf numFmtId="317" fontId="15" fillId="0" borderId="0"/>
    <xf numFmtId="317" fontId="15" fillId="0" borderId="0"/>
    <xf numFmtId="317" fontId="15" fillId="0" borderId="0"/>
    <xf numFmtId="317" fontId="15" fillId="0" borderId="0"/>
    <xf numFmtId="317" fontId="15" fillId="0" borderId="0"/>
    <xf numFmtId="317" fontId="15" fillId="0" borderId="0"/>
    <xf numFmtId="0" fontId="15" fillId="0" borderId="4" applyNumberFormat="0" applyFont="0" applyFill="0" applyAlignment="0" applyProtection="0">
      <alignment horizontal="center"/>
    </xf>
    <xf numFmtId="318" fontId="31" fillId="0" borderId="0" applyFont="0" applyFill="0" applyBorder="0" applyAlignment="0" applyProtection="0"/>
    <xf numFmtId="0" fontId="155" fillId="0" borderId="0" applyProtection="0"/>
    <xf numFmtId="38" fontId="22" fillId="0" borderId="76">
      <alignment vertical="center"/>
    </xf>
    <xf numFmtId="0" fontId="209" fillId="0" borderId="0" applyNumberFormat="0" applyFill="0" applyBorder="0" applyAlignment="0" applyProtection="0"/>
    <xf numFmtId="0" fontId="210" fillId="25" borderId="0" applyNumberFormat="0" applyBorder="0" applyAlignment="0" applyProtection="0"/>
    <xf numFmtId="0" fontId="211" fillId="0" borderId="73" applyNumberFormat="0" applyFill="0" applyAlignment="0" applyProtection="0"/>
    <xf numFmtId="0" fontId="211" fillId="0" borderId="0" applyNumberFormat="0" applyFill="0" applyBorder="0" applyAlignment="0" applyProtection="0"/>
    <xf numFmtId="0" fontId="15" fillId="34" borderId="77"/>
    <xf numFmtId="0" fontId="35" fillId="0" borderId="0"/>
    <xf numFmtId="0" fontId="52" fillId="0" borderId="0" applyNumberFormat="0" applyFont="0" applyFill="0" applyBorder="0" applyProtection="0">
      <alignment horizontal="left" vertical="center"/>
    </xf>
    <xf numFmtId="0" fontId="212" fillId="0" borderId="63" applyNumberFormat="0" applyFill="0" applyAlignment="0" applyProtection="0"/>
    <xf numFmtId="0" fontId="213" fillId="15" borderId="0" applyNumberFormat="0" applyBorder="0" applyAlignment="0" applyProtection="0"/>
    <xf numFmtId="0" fontId="196" fillId="0" borderId="0"/>
    <xf numFmtId="0" fontId="15" fillId="12" borderId="61" applyNumberFormat="0" applyFont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14" fillId="0" borderId="56" applyNumberFormat="0" applyBorder="0" applyAlignment="0"/>
    <xf numFmtId="257" fontId="215" fillId="0" borderId="0">
      <alignment horizontal="left"/>
    </xf>
    <xf numFmtId="257" fontId="216" fillId="0" borderId="0" applyAlignment="0"/>
    <xf numFmtId="0" fontId="217" fillId="0" borderId="0" applyNumberFormat="0" applyFill="0" applyBorder="0" applyAlignment="0" applyProtection="0"/>
    <xf numFmtId="0" fontId="35" fillId="0" borderId="0" applyNumberFormat="0" applyFont="0" applyFill="0" applyBorder="0" applyProtection="0">
      <alignment horizontal="center" vertical="center" wrapText="1"/>
    </xf>
    <xf numFmtId="0" fontId="151" fillId="0" borderId="0"/>
    <xf numFmtId="37" fontId="18" fillId="0" borderId="0"/>
    <xf numFmtId="37" fontId="18" fillId="0" borderId="0"/>
    <xf numFmtId="0" fontId="127" fillId="0" borderId="0">
      <alignment vertical="center"/>
    </xf>
    <xf numFmtId="0" fontId="18" fillId="0" borderId="0"/>
    <xf numFmtId="0" fontId="151" fillId="0" borderId="0"/>
    <xf numFmtId="0" fontId="10" fillId="0" borderId="0"/>
    <xf numFmtId="0" fontId="11" fillId="0" borderId="0"/>
    <xf numFmtId="41" fontId="10" fillId="0" borderId="0" applyFont="0" applyFill="0" applyBorder="0" applyAlignment="0" applyProtection="0"/>
    <xf numFmtId="0" fontId="57" fillId="0" borderId="0"/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0" fillId="0" borderId="0"/>
    <xf numFmtId="0" fontId="11" fillId="0" borderId="0">
      <alignment horizontal="center"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9" fillId="0" borderId="0"/>
    <xf numFmtId="58" fontId="10" fillId="0" borderId="0" applyFont="0" applyFill="0" applyBorder="0" applyAlignment="0" applyProtection="0"/>
    <xf numFmtId="187" fontId="16" fillId="0" borderId="0">
      <protection locked="0"/>
    </xf>
    <xf numFmtId="188" fontId="16" fillId="0" borderId="0">
      <protection locked="0"/>
    </xf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42" fillId="0" borderId="24">
      <alignment horizontal="left" vertical="center"/>
    </xf>
    <xf numFmtId="0" fontId="42" fillId="0" borderId="24">
      <alignment horizontal="left" vertical="center"/>
    </xf>
    <xf numFmtId="0" fontId="42" fillId="0" borderId="24">
      <alignment horizontal="left" vertical="center"/>
    </xf>
    <xf numFmtId="0" fontId="42" fillId="0" borderId="24">
      <alignment horizontal="left" vertical="center"/>
    </xf>
    <xf numFmtId="0" fontId="42" fillId="0" borderId="24">
      <alignment horizontal="left" vertical="center"/>
    </xf>
    <xf numFmtId="0" fontId="157" fillId="0" borderId="0">
      <protection locked="0"/>
    </xf>
    <xf numFmtId="0" fontId="157" fillId="0" borderId="0">
      <protection locked="0"/>
    </xf>
    <xf numFmtId="0" fontId="130" fillId="33" borderId="0" applyNumberFormat="0" applyBorder="0" applyAlignment="0" applyProtection="0">
      <alignment vertical="center"/>
    </xf>
    <xf numFmtId="0" fontId="130" fillId="33" borderId="0" applyNumberFormat="0" applyBorder="0" applyAlignment="0" applyProtection="0">
      <alignment vertical="center"/>
    </xf>
    <xf numFmtId="0" fontId="130" fillId="33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2" fillId="14" borderId="60" applyNumberFormat="0" applyAlignment="0" applyProtection="0">
      <alignment vertical="center"/>
    </xf>
    <xf numFmtId="0" fontId="132" fillId="14" borderId="60" applyNumberFormat="0" applyAlignment="0" applyProtection="0">
      <alignment vertical="center"/>
    </xf>
    <xf numFmtId="0" fontId="132" fillId="14" borderId="60" applyNumberFormat="0" applyAlignment="0" applyProtection="0">
      <alignment vertical="center"/>
    </xf>
    <xf numFmtId="0" fontId="164" fillId="0" borderId="0" applyNumberFormat="0" applyFill="0" applyBorder="0" applyAlignment="0" applyProtection="0">
      <alignment vertical="top"/>
      <protection locked="0"/>
    </xf>
    <xf numFmtId="325" fontId="10" fillId="0" borderId="12" applyBorder="0"/>
    <xf numFmtId="221" fontId="256" fillId="0" borderId="9">
      <alignment vertical="center"/>
    </xf>
    <xf numFmtId="326" fontId="255" fillId="0" borderId="0">
      <alignment vertical="center"/>
    </xf>
    <xf numFmtId="240" fontId="66" fillId="0" borderId="0" applyFont="0" applyFill="0" applyBorder="0" applyAlignment="0" applyProtection="0">
      <alignment vertical="center"/>
    </xf>
    <xf numFmtId="240" fontId="10" fillId="0" borderId="0" applyFont="0" applyFill="0" applyBorder="0" applyAlignment="0" applyProtection="0">
      <alignment vertical="center"/>
    </xf>
    <xf numFmtId="240" fontId="66" fillId="0" borderId="0" applyFont="0" applyFill="0" applyBorder="0" applyAlignment="0" applyProtection="0">
      <alignment vertical="center"/>
    </xf>
    <xf numFmtId="240" fontId="66" fillId="0" borderId="0" applyFont="0" applyFill="0" applyBorder="0" applyAlignment="0" applyProtection="0">
      <alignment vertical="center"/>
    </xf>
    <xf numFmtId="240" fontId="66" fillId="0" borderId="0" applyFont="0" applyFill="0" applyBorder="0" applyAlignment="0" applyProtection="0">
      <alignment vertical="center"/>
    </xf>
    <xf numFmtId="240" fontId="13" fillId="0" borderId="0" applyFont="0" applyFill="0" applyBorder="0" applyAlignment="0" applyProtection="0"/>
    <xf numFmtId="240" fontId="11" fillId="0" borderId="0" applyFont="0" applyFill="0" applyBorder="0" applyAlignment="0" applyProtection="0"/>
    <xf numFmtId="240" fontId="66" fillId="0" borderId="0" applyFont="0" applyFill="0" applyBorder="0" applyAlignment="0" applyProtection="0">
      <alignment vertical="center"/>
    </xf>
    <xf numFmtId="188" fontId="66" fillId="0" borderId="0" applyFont="0" applyFill="0" applyBorder="0" applyAlignment="0" applyProtection="0">
      <alignment vertical="center"/>
    </xf>
    <xf numFmtId="0" fontId="139" fillId="0" borderId="71" applyNumberFormat="0" applyFill="0" applyAlignment="0" applyProtection="0">
      <alignment vertical="center"/>
    </xf>
    <xf numFmtId="0" fontId="139" fillId="0" borderId="71" applyNumberFormat="0" applyFill="0" applyAlignment="0" applyProtection="0">
      <alignment vertical="center"/>
    </xf>
    <xf numFmtId="0" fontId="139" fillId="0" borderId="71" applyNumberFormat="0" applyFill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180" fontId="100" fillId="0" borderId="0">
      <alignment vertical="center"/>
    </xf>
    <xf numFmtId="0" fontId="146" fillId="14" borderId="68" applyNumberFormat="0" applyAlignment="0" applyProtection="0">
      <alignment vertical="center"/>
    </xf>
    <xf numFmtId="0" fontId="146" fillId="14" borderId="68" applyNumberFormat="0" applyAlignment="0" applyProtection="0">
      <alignment vertical="center"/>
    </xf>
    <xf numFmtId="0" fontId="146" fillId="14" borderId="68" applyNumberFormat="0" applyAlignment="0" applyProtection="0">
      <alignment vertical="center"/>
    </xf>
    <xf numFmtId="327" fontId="13" fillId="0" borderId="0" applyFont="0" applyFill="0" applyBorder="0" applyAlignment="0" applyProtection="0"/>
    <xf numFmtId="0" fontId="31" fillId="0" borderId="0"/>
    <xf numFmtId="0" fontId="10" fillId="0" borderId="0"/>
    <xf numFmtId="0" fontId="10" fillId="0" borderId="0"/>
    <xf numFmtId="0" fontId="10" fillId="0" borderId="0"/>
    <xf numFmtId="0" fontId="261" fillId="0" borderId="0">
      <alignment vertical="center"/>
    </xf>
    <xf numFmtId="0" fontId="66" fillId="0" borderId="0">
      <alignment vertical="center"/>
    </xf>
    <xf numFmtId="0" fontId="10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1" fillId="0" borderId="0"/>
    <xf numFmtId="0" fontId="10" fillId="0" borderId="0"/>
    <xf numFmtId="0" fontId="17" fillId="0" borderId="0"/>
    <xf numFmtId="0" fontId="10" fillId="0" borderId="0"/>
    <xf numFmtId="0" fontId="10" fillId="0" borderId="0"/>
    <xf numFmtId="0" fontId="13" fillId="0" borderId="0" applyFont="0" applyFill="0" applyBorder="0" applyAlignment="0" applyProtection="0"/>
    <xf numFmtId="0" fontId="10" fillId="0" borderId="0"/>
    <xf numFmtId="0" fontId="11" fillId="0" borderId="0">
      <alignment horizontal="center" vertical="center"/>
    </xf>
    <xf numFmtId="240" fontId="66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48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21" fillId="0" borderId="0">
      <alignment vertical="center"/>
    </xf>
    <xf numFmtId="240" fontId="66" fillId="0" borderId="0" applyFont="0" applyFill="0" applyBorder="0" applyAlignment="0" applyProtection="0">
      <alignment vertical="center"/>
    </xf>
    <xf numFmtId="0" fontId="13" fillId="0" borderId="0"/>
    <xf numFmtId="0" fontId="183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0" fontId="11" fillId="0" borderId="0"/>
    <xf numFmtId="240" fontId="11" fillId="0" borderId="0" applyFont="0" applyFill="0" applyBorder="0" applyAlignment="0" applyProtection="0"/>
    <xf numFmtId="9" fontId="14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0"/>
    <xf numFmtId="0" fontId="121" fillId="0" borderId="0">
      <alignment vertical="center"/>
    </xf>
    <xf numFmtId="240" fontId="66" fillId="0" borderId="0" applyFont="0" applyFill="0" applyBorder="0" applyAlignment="0" applyProtection="0">
      <alignment vertical="center"/>
    </xf>
    <xf numFmtId="0" fontId="13" fillId="0" borderId="0"/>
    <xf numFmtId="240" fontId="149" fillId="0" borderId="0" applyFont="0" applyFill="0" applyBorder="0" applyAlignment="0" applyProtection="0">
      <alignment vertical="center"/>
    </xf>
    <xf numFmtId="240" fontId="18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>
      <alignment horizontal="center" vertical="center"/>
    </xf>
    <xf numFmtId="330" fontId="255" fillId="0" borderId="0">
      <protection locked="0"/>
    </xf>
    <xf numFmtId="9" fontId="10" fillId="0" borderId="0" applyFont="0" applyFill="0" applyBorder="0" applyAlignment="0" applyProtection="0"/>
    <xf numFmtId="221" fontId="256" fillId="0" borderId="9">
      <alignment vertical="center"/>
    </xf>
    <xf numFmtId="326" fontId="255" fillId="0" borderId="0">
      <alignment vertical="center"/>
    </xf>
    <xf numFmtId="329" fontId="255" fillId="0" borderId="0">
      <protection locked="0"/>
    </xf>
    <xf numFmtId="327" fontId="13" fillId="0" borderId="0" applyFont="0" applyFill="0" applyBorder="0" applyAlignment="0" applyProtection="0"/>
    <xf numFmtId="42" fontId="66" fillId="0" borderId="0" applyFont="0" applyFill="0" applyBorder="0" applyAlignment="0" applyProtection="0">
      <alignment vertical="center"/>
    </xf>
    <xf numFmtId="331" fontId="255" fillId="0" borderId="0">
      <protection locked="0"/>
    </xf>
    <xf numFmtId="251" fontId="255" fillId="0" borderId="0">
      <protection locked="0"/>
    </xf>
    <xf numFmtId="332" fontId="255" fillId="0" borderId="0">
      <protection locked="0"/>
    </xf>
    <xf numFmtId="333" fontId="10" fillId="0" borderId="0" applyFill="0" applyBorder="0" applyAlignment="0"/>
    <xf numFmtId="4" fontId="16" fillId="0" borderId="0">
      <protection locked="0"/>
    </xf>
    <xf numFmtId="38" fontId="22" fillId="0" borderId="0" applyFont="0" applyFill="0" applyBorder="0" applyAlignment="0" applyProtection="0"/>
    <xf numFmtId="334" fontId="10" fillId="0" borderId="0"/>
    <xf numFmtId="0" fontId="18" fillId="0" borderId="0">
      <protection locked="0"/>
    </xf>
    <xf numFmtId="216" fontId="22" fillId="0" borderId="0" applyFont="0" applyFill="0" applyBorder="0" applyAlignment="0" applyProtection="0"/>
    <xf numFmtId="335" fontId="10" fillId="0" borderId="0"/>
    <xf numFmtId="336" fontId="10" fillId="0" borderId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0" fontId="254" fillId="0" borderId="0" applyNumberFormat="0" applyFont="0" applyFill="0" applyBorder="0" applyAlignment="0" applyProtection="0"/>
    <xf numFmtId="337" fontId="10" fillId="0" borderId="0"/>
    <xf numFmtId="0" fontId="18" fillId="0" borderId="0">
      <protection locked="0"/>
    </xf>
    <xf numFmtId="41" fontId="10" fillId="0" borderId="0" applyFont="0" applyFill="0" applyBorder="0" applyAlignment="0" applyProtection="0"/>
    <xf numFmtId="0" fontId="10" fillId="0" borderId="0">
      <alignment vertical="center"/>
    </xf>
    <xf numFmtId="41" fontId="12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21" fillId="0" borderId="0" applyFont="0" applyFill="0" applyBorder="0" applyAlignment="0" applyProtection="0">
      <alignment vertical="center"/>
    </xf>
    <xf numFmtId="188" fontId="149" fillId="0" borderId="0" applyFont="0" applyFill="0" applyBorder="0" applyAlignment="0" applyProtection="0">
      <alignment vertical="center"/>
    </xf>
    <xf numFmtId="0" fontId="10" fillId="0" borderId="0"/>
    <xf numFmtId="0" fontId="66" fillId="26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30" fillId="33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2" fillId="14" borderId="60" applyNumberFormat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325" fontId="10" fillId="0" borderId="12" applyBorder="0"/>
    <xf numFmtId="41" fontId="149" fillId="0" borderId="0" applyFont="0" applyFill="0" applyBorder="0" applyAlignment="0" applyProtection="0">
      <alignment vertical="center"/>
    </xf>
    <xf numFmtId="41" fontId="149" fillId="0" borderId="0" applyFont="0" applyFill="0" applyBorder="0" applyAlignment="0" applyProtection="0">
      <alignment vertical="center"/>
    </xf>
    <xf numFmtId="41" fontId="149" fillId="0" borderId="0" applyFont="0" applyFill="0" applyBorder="0" applyAlignment="0" applyProtection="0">
      <alignment vertical="center"/>
    </xf>
    <xf numFmtId="41" fontId="14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8" fillId="0" borderId="0"/>
    <xf numFmtId="0" fontId="17" fillId="0" borderId="0"/>
    <xf numFmtId="0" fontId="18" fillId="0" borderId="0"/>
    <xf numFmtId="0" fontId="18" fillId="0" borderId="0"/>
    <xf numFmtId="0" fontId="48" fillId="0" borderId="0"/>
    <xf numFmtId="0" fontId="17" fillId="0" borderId="0"/>
    <xf numFmtId="0" fontId="18" fillId="0" borderId="0"/>
    <xf numFmtId="338" fontId="127" fillId="0" borderId="0" applyFont="0" applyFill="0" applyBorder="0" applyAlignment="0" applyProtection="0"/>
    <xf numFmtId="0" fontId="48" fillId="0" borderId="0"/>
    <xf numFmtId="180" fontId="80" fillId="0" borderId="0" applyFont="0" applyFill="0" applyBorder="0" applyAlignment="0" applyProtection="0"/>
    <xf numFmtId="0" fontId="48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0" fontId="48" fillId="0" borderId="0"/>
    <xf numFmtId="0" fontId="17" fillId="0" borderId="0"/>
    <xf numFmtId="0" fontId="139" fillId="0" borderId="71" applyNumberFormat="0" applyFill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127" fillId="4" borderId="9" applyProtection="0">
      <alignment horizontal="center" vertical="center"/>
    </xf>
    <xf numFmtId="0" fontId="146" fillId="14" borderId="68" applyNumberFormat="0" applyAlignment="0" applyProtection="0">
      <alignment vertical="center"/>
    </xf>
    <xf numFmtId="339" fontId="22" fillId="0" borderId="0" applyFont="0" applyFill="0" applyBorder="0" applyAlignment="0" applyProtection="0"/>
    <xf numFmtId="340" fontId="22" fillId="0" borderId="0" applyFont="0" applyFill="0" applyBorder="0" applyAlignment="0" applyProtection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58" fontId="10" fillId="0" borderId="0" applyFont="0" applyFill="0" applyBorder="0" applyAlignment="0" applyProtection="0"/>
    <xf numFmtId="0" fontId="121" fillId="0" borderId="0">
      <alignment vertical="center"/>
    </xf>
    <xf numFmtId="0" fontId="10" fillId="0" borderId="0"/>
    <xf numFmtId="0" fontId="18" fillId="0" borderId="0"/>
    <xf numFmtId="0" fontId="10" fillId="0" borderId="0">
      <alignment vertical="center"/>
    </xf>
    <xf numFmtId="41" fontId="12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2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2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0" fontId="10" fillId="0" borderId="0"/>
    <xf numFmtId="0" fontId="10" fillId="0" borderId="0"/>
    <xf numFmtId="41" fontId="11" fillId="0" borderId="0" applyFont="0" applyFill="0" applyBorder="0" applyAlignment="0" applyProtection="0"/>
    <xf numFmtId="0" fontId="121" fillId="0" borderId="0">
      <alignment vertical="center"/>
    </xf>
    <xf numFmtId="0" fontId="10" fillId="0" borderId="0"/>
    <xf numFmtId="180" fontId="165" fillId="0" borderId="87" applyBorder="0">
      <alignment vertical="center"/>
    </xf>
    <xf numFmtId="41" fontId="10" fillId="0" borderId="0" applyFont="0" applyFill="0" applyBorder="0" applyAlignment="0" applyProtection="0">
      <alignment vertical="center"/>
    </xf>
    <xf numFmtId="341" fontId="127" fillId="0" borderId="0" applyFont="0" applyFill="0" applyBorder="0" applyAlignment="0" applyProtection="0"/>
    <xf numFmtId="0" fontId="18" fillId="0" borderId="0" applyFont="0" applyFill="0" applyBorder="0" applyAlignment="0" applyProtection="0"/>
    <xf numFmtId="338" fontId="127" fillId="0" borderId="0" applyFont="0" applyFill="0" applyBorder="0" applyAlignment="0" applyProtection="0"/>
    <xf numFmtId="0" fontId="18" fillId="0" borderId="0"/>
    <xf numFmtId="0" fontId="18" fillId="0" borderId="0"/>
    <xf numFmtId="0" fontId="48" fillId="0" borderId="0"/>
    <xf numFmtId="0" fontId="17" fillId="0" borderId="0"/>
    <xf numFmtId="0" fontId="18" fillId="0" borderId="0"/>
    <xf numFmtId="180" fontId="80" fillId="0" borderId="0" applyFont="0" applyFill="0" applyBorder="0" applyAlignment="0" applyProtection="0"/>
    <xf numFmtId="0" fontId="17" fillId="0" borderId="0"/>
    <xf numFmtId="0" fontId="18" fillId="0" borderId="0"/>
    <xf numFmtId="0" fontId="18" fillId="0" borderId="0"/>
    <xf numFmtId="0" fontId="48" fillId="0" borderId="0"/>
    <xf numFmtId="0" fontId="17" fillId="0" borderId="0"/>
    <xf numFmtId="0" fontId="18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3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30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28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130" fillId="32" borderId="0" applyNumberFormat="0" applyBorder="0" applyAlignment="0" applyProtection="0">
      <alignment vertical="center"/>
    </xf>
    <xf numFmtId="0" fontId="42" fillId="0" borderId="88">
      <alignment horizontal="left" vertical="center"/>
    </xf>
    <xf numFmtId="0" fontId="42" fillId="0" borderId="88">
      <alignment horizontal="left" vertical="center"/>
    </xf>
    <xf numFmtId="0" fontId="42" fillId="0" borderId="88">
      <alignment horizontal="left" vertical="center"/>
    </xf>
    <xf numFmtId="0" fontId="42" fillId="0" borderId="88">
      <alignment horizontal="left" vertical="center"/>
    </xf>
    <xf numFmtId="0" fontId="42" fillId="0" borderId="88">
      <alignment horizontal="left" vertical="center"/>
    </xf>
    <xf numFmtId="0" fontId="130" fillId="33" borderId="0" applyNumberFormat="0" applyBorder="0" applyAlignment="0" applyProtection="0">
      <alignment vertical="center"/>
    </xf>
    <xf numFmtId="0" fontId="130" fillId="33" borderId="0" applyNumberFormat="0" applyBorder="0" applyAlignment="0" applyProtection="0">
      <alignment vertical="center"/>
    </xf>
    <xf numFmtId="0" fontId="130" fillId="33" borderId="0" applyNumberFormat="0" applyBorder="0" applyAlignment="0" applyProtection="0">
      <alignment vertical="center"/>
    </xf>
    <xf numFmtId="0" fontId="130" fillId="33" borderId="0" applyNumberFormat="0" applyBorder="0" applyAlignment="0" applyProtection="0">
      <alignment vertical="center"/>
    </xf>
    <xf numFmtId="0" fontId="130" fillId="33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0" fillId="31" borderId="0" applyNumberFormat="0" applyBorder="0" applyAlignment="0" applyProtection="0">
      <alignment vertical="center"/>
    </xf>
    <xf numFmtId="0" fontId="132" fillId="14" borderId="60" applyNumberFormat="0" applyAlignment="0" applyProtection="0">
      <alignment vertical="center"/>
    </xf>
    <xf numFmtId="0" fontId="132" fillId="14" borderId="60" applyNumberFormat="0" applyAlignment="0" applyProtection="0">
      <alignment vertical="center"/>
    </xf>
    <xf numFmtId="0" fontId="132" fillId="14" borderId="60" applyNumberFormat="0" applyAlignment="0" applyProtection="0">
      <alignment vertical="center"/>
    </xf>
    <xf numFmtId="0" fontId="132" fillId="14" borderId="60" applyNumberFormat="0" applyAlignment="0" applyProtection="0">
      <alignment vertical="center"/>
    </xf>
    <xf numFmtId="0" fontId="132" fillId="14" borderId="60" applyNumberFormat="0" applyAlignment="0" applyProtection="0">
      <alignment vertical="center"/>
    </xf>
    <xf numFmtId="0" fontId="139" fillId="0" borderId="71" applyNumberFormat="0" applyFill="0" applyAlignment="0" applyProtection="0">
      <alignment vertical="center"/>
    </xf>
    <xf numFmtId="0" fontId="139" fillId="0" borderId="71" applyNumberFormat="0" applyFill="0" applyAlignment="0" applyProtection="0">
      <alignment vertical="center"/>
    </xf>
    <xf numFmtId="0" fontId="139" fillId="0" borderId="71" applyNumberFormat="0" applyFill="0" applyAlignment="0" applyProtection="0">
      <alignment vertical="center"/>
    </xf>
    <xf numFmtId="0" fontId="139" fillId="0" borderId="71" applyNumberFormat="0" applyFill="0" applyAlignment="0" applyProtection="0">
      <alignment vertical="center"/>
    </xf>
    <xf numFmtId="0" fontId="139" fillId="0" borderId="71" applyNumberFormat="0" applyFill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140" fillId="10" borderId="60" applyNumberFormat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8" fillId="0" borderId="72" applyNumberFormat="0" applyFill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59" fillId="0" borderId="66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73" applyNumberFormat="0" applyFill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60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257" fillId="0" borderId="0" applyNumberFormat="0" applyFill="0" applyBorder="0" applyAlignment="0" applyProtection="0">
      <alignment vertical="center"/>
    </xf>
    <xf numFmtId="0" fontId="146" fillId="14" borderId="68" applyNumberFormat="0" applyAlignment="0" applyProtection="0">
      <alignment vertical="center"/>
    </xf>
    <xf numFmtId="0" fontId="146" fillId="14" borderId="68" applyNumberFormat="0" applyAlignment="0" applyProtection="0">
      <alignment vertical="center"/>
    </xf>
    <xf numFmtId="0" fontId="146" fillId="14" borderId="68" applyNumberFormat="0" applyAlignment="0" applyProtection="0">
      <alignment vertical="center"/>
    </xf>
    <xf numFmtId="0" fontId="146" fillId="14" borderId="68" applyNumberFormat="0" applyAlignment="0" applyProtection="0">
      <alignment vertical="center"/>
    </xf>
    <xf numFmtId="0" fontId="146" fillId="14" borderId="68" applyNumberFormat="0" applyAlignment="0" applyProtection="0">
      <alignment vertical="center"/>
    </xf>
    <xf numFmtId="0" fontId="148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83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0" fontId="11" fillId="0" borderId="0"/>
    <xf numFmtId="0" fontId="17" fillId="0" borderId="110">
      <alignment horizontal="centerContinuous" vertical="center"/>
    </xf>
    <xf numFmtId="9" fontId="149" fillId="0" borderId="0" applyFont="0" applyFill="0" applyBorder="0" applyAlignment="0" applyProtection="0">
      <alignment vertical="center"/>
    </xf>
    <xf numFmtId="3" fontId="80" fillId="0" borderId="112"/>
    <xf numFmtId="227" fontId="82" fillId="0" borderId="110">
      <alignment horizontal="centerContinuous" vertical="center"/>
    </xf>
    <xf numFmtId="41" fontId="23" fillId="0" borderId="112" applyNumberFormat="0" applyFont="0" applyFill="0" applyBorder="0" applyProtection="0">
      <alignment horizontal="distributed"/>
    </xf>
    <xf numFmtId="38" fontId="18" fillId="0" borderId="116">
      <alignment horizontal="right"/>
    </xf>
    <xf numFmtId="38" fontId="18" fillId="0" borderId="89">
      <alignment horizontal="right"/>
    </xf>
    <xf numFmtId="0" fontId="11" fillId="0" borderId="0"/>
    <xf numFmtId="0" fontId="18" fillId="0" borderId="0">
      <protection locked="0"/>
    </xf>
    <xf numFmtId="270" fontId="80" fillId="0" borderId="110" applyFont="0" applyFill="0" applyBorder="0" applyAlignment="0" applyProtection="0">
      <alignment vertical="center"/>
    </xf>
    <xf numFmtId="273" fontId="30" fillId="0" borderId="112">
      <alignment vertical="center"/>
    </xf>
    <xf numFmtId="0" fontId="140" fillId="10" borderId="119" applyNumberFormat="0" applyAlignment="0" applyProtection="0">
      <alignment vertical="center"/>
    </xf>
    <xf numFmtId="0" fontId="139" fillId="0" borderId="121" applyNumberFormat="0" applyFill="0" applyAlignment="0" applyProtection="0">
      <alignment vertical="center"/>
    </xf>
    <xf numFmtId="227" fontId="82" fillId="0" borderId="110">
      <alignment horizontal="centerContinuous" vertical="center"/>
    </xf>
    <xf numFmtId="178" fontId="18" fillId="0" borderId="110">
      <alignment horizontal="centerContinuous" vertical="center"/>
    </xf>
    <xf numFmtId="178" fontId="18" fillId="0" borderId="110">
      <alignment horizontal="centerContinuous" vertical="center"/>
    </xf>
    <xf numFmtId="9" fontId="149" fillId="0" borderId="0" applyFont="0" applyFill="0" applyBorder="0" applyAlignment="0" applyProtection="0">
      <alignment vertical="center"/>
    </xf>
    <xf numFmtId="0" fontId="148" fillId="0" borderId="0">
      <alignment vertical="center"/>
    </xf>
    <xf numFmtId="41" fontId="10" fillId="0" borderId="0" applyFont="0" applyFill="0" applyBorder="0" applyAlignment="0" applyProtection="0"/>
    <xf numFmtId="10" fontId="40" fillId="6" borderId="112" applyNumberFormat="0" applyBorder="0" applyAlignment="0" applyProtection="0"/>
    <xf numFmtId="0" fontId="181" fillId="14" borderId="122" applyNumberFormat="0" applyAlignment="0" applyProtection="0">
      <alignment vertical="center"/>
    </xf>
    <xf numFmtId="0" fontId="18" fillId="0" borderId="112">
      <alignment horizontal="distributed" vertical="center"/>
    </xf>
    <xf numFmtId="0" fontId="10" fillId="0" borderId="112" applyNumberFormat="0" applyFill="0" applyProtection="0">
      <alignment vertical="center"/>
    </xf>
    <xf numFmtId="0" fontId="11" fillId="0" borderId="0">
      <alignment horizontal="center" vertical="center"/>
    </xf>
    <xf numFmtId="227" fontId="82" fillId="0" borderId="110">
      <alignment horizontal="centerContinuous" vertical="center"/>
    </xf>
    <xf numFmtId="0" fontId="156" fillId="14" borderId="119" applyNumberFormat="0" applyAlignment="0" applyProtection="0">
      <alignment vertical="center"/>
    </xf>
    <xf numFmtId="0" fontId="11" fillId="0" borderId="0">
      <alignment horizontal="center" vertical="center"/>
    </xf>
    <xf numFmtId="0" fontId="18" fillId="0" borderId="0">
      <protection locked="0"/>
    </xf>
    <xf numFmtId="0" fontId="18" fillId="0" borderId="90">
      <alignment horizontal="distributed"/>
    </xf>
    <xf numFmtId="3" fontId="23" fillId="0" borderId="115"/>
    <xf numFmtId="258" fontId="18" fillId="0" borderId="112" applyFill="0" applyBorder="0" applyAlignment="0"/>
    <xf numFmtId="0" fontId="80" fillId="0" borderId="97">
      <alignment horizontal="distributed"/>
    </xf>
    <xf numFmtId="0" fontId="156" fillId="14" borderId="119" applyNumberFormat="0" applyAlignment="0" applyProtection="0">
      <alignment vertical="center"/>
    </xf>
    <xf numFmtId="181" fontId="13" fillId="0" borderId="99"/>
    <xf numFmtId="4" fontId="1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46" fillId="14" borderId="122" applyNumberFormat="0" applyAlignment="0" applyProtection="0">
      <alignment vertical="center"/>
    </xf>
    <xf numFmtId="41" fontId="10" fillId="0" borderId="0" applyFont="0" applyFill="0" applyBorder="0" applyAlignment="0" applyProtection="0"/>
    <xf numFmtId="4" fontId="16" fillId="0" borderId="0">
      <protection locked="0"/>
    </xf>
    <xf numFmtId="0" fontId="173" fillId="10" borderId="119" applyNumberFormat="0" applyAlignment="0" applyProtection="0">
      <alignment vertical="center"/>
    </xf>
    <xf numFmtId="4" fontId="16" fillId="0" borderId="0">
      <protection locked="0"/>
    </xf>
    <xf numFmtId="0" fontId="172" fillId="0" borderId="104" applyNumberFormat="0" applyFill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56" fillId="14" borderId="102" applyNumberFormat="0" applyAlignment="0" applyProtection="0">
      <alignment vertical="center"/>
    </xf>
    <xf numFmtId="0" fontId="156" fillId="14" borderId="102" applyNumberFormat="0" applyAlignment="0" applyProtection="0">
      <alignment vertical="center"/>
    </xf>
    <xf numFmtId="0" fontId="156" fillId="14" borderId="102" applyNumberFormat="0" applyAlignment="0" applyProtection="0">
      <alignment vertical="center"/>
    </xf>
    <xf numFmtId="0" fontId="189" fillId="6" borderId="113">
      <alignment horizontal="center" wrapText="1"/>
    </xf>
    <xf numFmtId="0" fontId="97" fillId="0" borderId="112">
      <alignment vertical="center"/>
    </xf>
    <xf numFmtId="0" fontId="10" fillId="12" borderId="120" applyNumberFormat="0" applyFont="0" applyAlignment="0" applyProtection="0">
      <alignment vertical="center"/>
    </xf>
    <xf numFmtId="0" fontId="10" fillId="12" borderId="120" applyNumberFormat="0" applyFont="0" applyAlignment="0" applyProtection="0">
      <alignment vertical="center"/>
    </xf>
    <xf numFmtId="0" fontId="132" fillId="14" borderId="119" applyNumberFormat="0" applyAlignment="0" applyProtection="0">
      <alignment vertical="center"/>
    </xf>
    <xf numFmtId="0" fontId="132" fillId="14" borderId="119" applyNumberFormat="0" applyAlignment="0" applyProtection="0">
      <alignment vertical="center"/>
    </xf>
    <xf numFmtId="0" fontId="17" fillId="0" borderId="110">
      <alignment horizontal="centerContinuous" vertical="center"/>
    </xf>
    <xf numFmtId="0" fontId="17" fillId="0" borderId="110">
      <alignment horizontal="centerContinuous" vertical="center"/>
    </xf>
    <xf numFmtId="0" fontId="170" fillId="24" borderId="107" applyNumberFormat="0" applyAlignment="0" applyProtection="0">
      <alignment vertical="center"/>
    </xf>
    <xf numFmtId="3" fontId="80" fillId="0" borderId="112"/>
    <xf numFmtId="240" fontId="149" fillId="0" borderId="0" applyFont="0" applyFill="0" applyBorder="0" applyAlignment="0" applyProtection="0">
      <alignment vertical="center"/>
    </xf>
    <xf numFmtId="311" fontId="15" fillId="0" borderId="112">
      <alignment horizontal="center" vertical="center"/>
    </xf>
    <xf numFmtId="0" fontId="11" fillId="0" borderId="0">
      <alignment horizontal="center" vertical="center"/>
    </xf>
    <xf numFmtId="10" fontId="40" fillId="3" borderId="112" applyNumberFormat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48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0" fontId="10" fillId="12" borderId="120" applyNumberFormat="0" applyFont="0" applyAlignment="0" applyProtection="0">
      <alignment vertical="center"/>
    </xf>
    <xf numFmtId="0" fontId="23" fillId="0" borderId="92">
      <alignment horizontal="center"/>
    </xf>
    <xf numFmtId="0" fontId="132" fillId="14" borderId="93" applyNumberForma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0" fontId="172" fillId="0" borderId="121" applyNumberFormat="0" applyFill="0" applyAlignment="0" applyProtection="0">
      <alignment vertical="center"/>
    </xf>
    <xf numFmtId="0" fontId="172" fillId="0" borderId="121" applyNumberFormat="0" applyFill="0" applyAlignment="0" applyProtection="0">
      <alignment vertical="center"/>
    </xf>
    <xf numFmtId="0" fontId="10" fillId="12" borderId="120" applyNumberFormat="0" applyFont="0" applyAlignment="0" applyProtection="0">
      <alignment vertical="center"/>
    </xf>
    <xf numFmtId="180" fontId="57" fillId="0" borderId="112">
      <alignment vertical="center"/>
    </xf>
    <xf numFmtId="0" fontId="17" fillId="0" borderId="110">
      <alignment horizontal="centerContinuous" vertical="center"/>
    </xf>
    <xf numFmtId="0" fontId="17" fillId="0" borderId="110">
      <alignment horizontal="centerContinuous" vertical="center"/>
    </xf>
    <xf numFmtId="0" fontId="17" fillId="0" borderId="110">
      <alignment horizontal="centerContinuous" vertical="center"/>
    </xf>
    <xf numFmtId="240" fontId="14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" fontId="16" fillId="0" borderId="0">
      <protection locked="0"/>
    </xf>
    <xf numFmtId="0" fontId="17" fillId="0" borderId="110">
      <alignment horizontal="centerContinuous" vertical="center"/>
    </xf>
    <xf numFmtId="227" fontId="82" fillId="0" borderId="110">
      <alignment horizontal="centerContinuous" vertical="center"/>
    </xf>
    <xf numFmtId="227" fontId="82" fillId="0" borderId="110">
      <alignment horizontal="centerContinuous" vertical="center"/>
    </xf>
    <xf numFmtId="0" fontId="17" fillId="0" borderId="110">
      <alignment horizontal="centerContinuous" vertical="center"/>
    </xf>
    <xf numFmtId="0" fontId="18" fillId="0" borderId="0">
      <protection locked="0"/>
    </xf>
    <xf numFmtId="0" fontId="139" fillId="0" borderId="95" applyNumberFormat="0" applyFill="0" applyAlignment="0" applyProtection="0">
      <alignment vertical="center"/>
    </xf>
    <xf numFmtId="0" fontId="140" fillId="10" borderId="93" applyNumberFormat="0" applyAlignment="0" applyProtection="0">
      <alignment vertical="center"/>
    </xf>
    <xf numFmtId="0" fontId="10" fillId="12" borderId="120" applyNumberFormat="0" applyFont="0" applyAlignment="0" applyProtection="0">
      <alignment vertical="center"/>
    </xf>
    <xf numFmtId="0" fontId="146" fillId="14" borderId="96" applyNumberFormat="0" applyAlignment="0" applyProtection="0">
      <alignment vertical="center"/>
    </xf>
    <xf numFmtId="38" fontId="18" fillId="0" borderId="100">
      <alignment horizontal="right"/>
    </xf>
    <xf numFmtId="0" fontId="13" fillId="0" borderId="112" applyFont="0" applyBorder="0">
      <alignment horizontal="center" vertical="center"/>
    </xf>
    <xf numFmtId="181" fontId="13" fillId="0" borderId="91"/>
    <xf numFmtId="0" fontId="23" fillId="0" borderId="118">
      <alignment horizontal="center"/>
    </xf>
    <xf numFmtId="240" fontId="149" fillId="0" borderId="0" applyFont="0" applyFill="0" applyBorder="0" applyAlignment="0" applyProtection="0">
      <alignment vertical="center"/>
    </xf>
    <xf numFmtId="41" fontId="23" fillId="0" borderId="112" applyNumberFormat="0" applyFont="0" applyFill="0" applyBorder="0" applyProtection="0">
      <alignment horizontal="distributed"/>
    </xf>
    <xf numFmtId="0" fontId="80" fillId="0" borderId="90">
      <alignment horizontal="distributed"/>
    </xf>
    <xf numFmtId="0" fontId="11" fillId="0" borderId="0"/>
    <xf numFmtId="240" fontId="149" fillId="0" borderId="0" applyFont="0" applyFill="0" applyBorder="0" applyAlignment="0" applyProtection="0">
      <alignment vertical="center"/>
    </xf>
    <xf numFmtId="0" fontId="183" fillId="0" borderId="0">
      <alignment vertical="center"/>
    </xf>
    <xf numFmtId="9" fontId="149" fillId="0" borderId="0" applyFont="0" applyFill="0" applyBorder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0" fontId="148" fillId="0" borderId="0">
      <alignment vertical="center"/>
    </xf>
    <xf numFmtId="0" fontId="23" fillId="0" borderId="92">
      <alignment horizontal="center"/>
    </xf>
    <xf numFmtId="0" fontId="181" fillId="14" borderId="122" applyNumberFormat="0" applyAlignment="0" applyProtection="0">
      <alignment vertical="center"/>
    </xf>
    <xf numFmtId="0" fontId="139" fillId="0" borderId="104" applyNumberFormat="0" applyFill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6" fillId="0" borderId="106">
      <protection locked="0"/>
    </xf>
    <xf numFmtId="0" fontId="140" fillId="10" borderId="102" applyNumberFormat="0" applyAlignment="0" applyProtection="0">
      <alignment vertical="center"/>
    </xf>
    <xf numFmtId="0" fontId="17" fillId="0" borderId="110">
      <alignment horizontal="centerContinuous" vertical="center"/>
    </xf>
    <xf numFmtId="0" fontId="17" fillId="0" borderId="110">
      <alignment horizontal="centerContinuous" vertical="center"/>
    </xf>
    <xf numFmtId="0" fontId="18" fillId="0" borderId="0">
      <protection locked="0"/>
    </xf>
    <xf numFmtId="0" fontId="80" fillId="0" borderId="109">
      <alignment horizontal="distributed"/>
    </xf>
    <xf numFmtId="0" fontId="17" fillId="0" borderId="110">
      <alignment horizontal="centerContinuous" vertical="center"/>
    </xf>
    <xf numFmtId="9" fontId="149" fillId="0" borderId="0" applyFont="0" applyFill="0" applyBorder="0" applyAlignment="0" applyProtection="0">
      <alignment vertical="center"/>
    </xf>
    <xf numFmtId="0" fontId="136" fillId="24" borderId="107" applyNumberFormat="0" applyAlignment="0" applyProtection="0">
      <alignment vertical="center"/>
    </xf>
    <xf numFmtId="284" fontId="186" fillId="0" borderId="99" applyAlignment="0" applyProtection="0"/>
    <xf numFmtId="0" fontId="11" fillId="0" borderId="0"/>
    <xf numFmtId="0" fontId="181" fillId="14" borderId="105" applyNumberFormat="0" applyAlignment="0" applyProtection="0">
      <alignment vertical="center"/>
    </xf>
    <xf numFmtId="0" fontId="181" fillId="14" borderId="105" applyNumberFormat="0" applyAlignment="0" applyProtection="0">
      <alignment vertical="center"/>
    </xf>
    <xf numFmtId="0" fontId="181" fillId="14" borderId="105" applyNumberFormat="0" applyAlignment="0" applyProtection="0">
      <alignment vertical="center"/>
    </xf>
    <xf numFmtId="0" fontId="173" fillId="10" borderId="102" applyNumberFormat="0" applyAlignment="0" applyProtection="0">
      <alignment vertical="center"/>
    </xf>
    <xf numFmtId="0" fontId="173" fillId="10" borderId="102" applyNumberFormat="0" applyAlignment="0" applyProtection="0">
      <alignment vertical="center"/>
    </xf>
    <xf numFmtId="0" fontId="173" fillId="10" borderId="102" applyNumberFormat="0" applyAlignment="0" applyProtection="0">
      <alignment vertical="center"/>
    </xf>
    <xf numFmtId="3" fontId="80" fillId="0" borderId="112"/>
    <xf numFmtId="3" fontId="23" fillId="0" borderId="114"/>
    <xf numFmtId="0" fontId="23" fillId="0" borderId="112"/>
    <xf numFmtId="3" fontId="23" fillId="0" borderId="112"/>
    <xf numFmtId="0" fontId="16" fillId="0" borderId="106">
      <protection locked="0"/>
    </xf>
    <xf numFmtId="0" fontId="18" fillId="0" borderId="0">
      <protection locked="0"/>
    </xf>
    <xf numFmtId="41" fontId="10" fillId="0" borderId="0" applyFont="0" applyFill="0" applyBorder="0" applyAlignment="0" applyProtection="0"/>
    <xf numFmtId="0" fontId="132" fillId="14" borderId="119" applyNumberFormat="0" applyAlignment="0" applyProtection="0">
      <alignment vertical="center"/>
    </xf>
    <xf numFmtId="0" fontId="132" fillId="14" borderId="119" applyNumberFormat="0" applyAlignment="0" applyProtection="0">
      <alignment vertical="center"/>
    </xf>
    <xf numFmtId="0" fontId="132" fillId="14" borderId="119" applyNumberFormat="0" applyAlignment="0" applyProtection="0">
      <alignment vertical="center"/>
    </xf>
    <xf numFmtId="0" fontId="42" fillId="0" borderId="111">
      <alignment horizontal="left" vertical="center"/>
    </xf>
    <xf numFmtId="0" fontId="42" fillId="0" borderId="111">
      <alignment horizontal="left" vertical="center"/>
    </xf>
    <xf numFmtId="0" fontId="42" fillId="0" borderId="111">
      <alignment horizontal="left" vertical="center"/>
    </xf>
    <xf numFmtId="0" fontId="42" fillId="0" borderId="111">
      <alignment horizontal="left" vertical="center"/>
    </xf>
    <xf numFmtId="0" fontId="18" fillId="0" borderId="0">
      <protection locked="0"/>
    </xf>
    <xf numFmtId="0" fontId="23" fillId="0" borderId="118">
      <alignment horizontal="center"/>
    </xf>
    <xf numFmtId="0" fontId="172" fillId="0" borderId="104" applyNumberFormat="0" applyFill="0" applyAlignment="0" applyProtection="0">
      <alignment vertical="center"/>
    </xf>
    <xf numFmtId="0" fontId="24" fillId="0" borderId="112"/>
    <xf numFmtId="0" fontId="16" fillId="0" borderId="106">
      <protection locked="0"/>
    </xf>
    <xf numFmtId="0" fontId="37" fillId="0" borderId="106" applyNumberFormat="0" applyFont="0" applyFill="0" applyAlignment="0" applyProtection="0"/>
    <xf numFmtId="0" fontId="173" fillId="10" borderId="119" applyNumberFormat="0" applyAlignment="0" applyProtection="0">
      <alignment vertical="center"/>
    </xf>
    <xf numFmtId="0" fontId="173" fillId="10" borderId="119" applyNumberFormat="0" applyAlignment="0" applyProtection="0">
      <alignment vertical="center"/>
    </xf>
    <xf numFmtId="0" fontId="172" fillId="0" borderId="104" applyNumberFormat="0" applyFill="0" applyAlignment="0" applyProtection="0">
      <alignment vertical="center"/>
    </xf>
    <xf numFmtId="0" fontId="10" fillId="12" borderId="120" applyNumberFormat="0" applyFont="0" applyAlignment="0" applyProtection="0">
      <alignment vertical="center"/>
    </xf>
    <xf numFmtId="0" fontId="10" fillId="12" borderId="120" applyNumberFormat="0" applyFont="0" applyAlignment="0" applyProtection="0">
      <alignment vertical="center"/>
    </xf>
    <xf numFmtId="0" fontId="17" fillId="0" borderId="110">
      <alignment horizontal="centerContinuous" vertical="center"/>
    </xf>
    <xf numFmtId="0" fontId="170" fillId="24" borderId="107" applyNumberFormat="0" applyAlignment="0" applyProtection="0">
      <alignment vertical="center"/>
    </xf>
    <xf numFmtId="0" fontId="10" fillId="0" borderId="112">
      <alignment horizontal="right" vertical="center" shrinkToFit="1"/>
    </xf>
    <xf numFmtId="0" fontId="197" fillId="0" borderId="108" applyBorder="0">
      <alignment vertical="top"/>
      <protection locked="0"/>
    </xf>
    <xf numFmtId="0" fontId="183" fillId="0" borderId="0">
      <alignment vertical="center"/>
    </xf>
    <xf numFmtId="0" fontId="42" fillId="0" borderId="111">
      <alignment horizontal="left" vertical="center"/>
    </xf>
    <xf numFmtId="0" fontId="11" fillId="0" borderId="0">
      <alignment horizontal="center" vertical="center"/>
    </xf>
    <xf numFmtId="0" fontId="22" fillId="0" borderId="113">
      <alignment horizontal="center"/>
    </xf>
    <xf numFmtId="0" fontId="183" fillId="0" borderId="0">
      <alignment vertical="center"/>
    </xf>
    <xf numFmtId="0" fontId="156" fillId="14" borderId="93" applyNumberFormat="0" applyAlignment="0" applyProtection="0">
      <alignment vertical="center"/>
    </xf>
    <xf numFmtId="0" fontId="156" fillId="14" borderId="93" applyNumberFormat="0" applyAlignment="0" applyProtection="0">
      <alignment vertical="center"/>
    </xf>
    <xf numFmtId="0" fontId="156" fillId="14" borderId="93" applyNumberForma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0" fontId="170" fillId="24" borderId="107" applyNumberFormat="0" applyAlignment="0" applyProtection="0">
      <alignment vertical="center"/>
    </xf>
    <xf numFmtId="0" fontId="17" fillId="0" borderId="110">
      <alignment horizontal="centerContinuous" vertical="center"/>
    </xf>
    <xf numFmtId="0" fontId="82" fillId="0" borderId="110">
      <alignment horizontal="centerContinuous" vertical="center"/>
    </xf>
    <xf numFmtId="227" fontId="82" fillId="0" borderId="110">
      <alignment horizontal="centerContinuous" vertical="center"/>
    </xf>
    <xf numFmtId="227" fontId="82" fillId="0" borderId="110">
      <alignment horizontal="centerContinuous" vertical="center"/>
    </xf>
    <xf numFmtId="227" fontId="82" fillId="0" borderId="110">
      <alignment horizontal="centerContinuous" vertical="center"/>
    </xf>
    <xf numFmtId="4" fontId="16" fillId="0" borderId="0">
      <protection locked="0"/>
    </xf>
    <xf numFmtId="0" fontId="172" fillId="0" borderId="95" applyNumberFormat="0" applyFill="0" applyAlignment="0" applyProtection="0">
      <alignment vertical="center"/>
    </xf>
    <xf numFmtId="0" fontId="172" fillId="0" borderId="95" applyNumberFormat="0" applyFill="0" applyAlignment="0" applyProtection="0">
      <alignment vertical="center"/>
    </xf>
    <xf numFmtId="0" fontId="172" fillId="0" borderId="95" applyNumberFormat="0" applyFill="0" applyAlignment="0" applyProtection="0">
      <alignment vertical="center"/>
    </xf>
    <xf numFmtId="41" fontId="10" fillId="0" borderId="0" applyFont="0" applyFill="0" applyBorder="0" applyAlignment="0" applyProtection="0"/>
    <xf numFmtId="0" fontId="18" fillId="0" borderId="0">
      <protection locked="0"/>
    </xf>
    <xf numFmtId="4" fontId="16" fillId="0" borderId="0">
      <protection locked="0"/>
    </xf>
    <xf numFmtId="0" fontId="18" fillId="0" borderId="0">
      <protection locked="0"/>
    </xf>
    <xf numFmtId="0" fontId="85" fillId="0" borderId="106" applyNumberFormat="0" applyFont="0" applyFill="0" applyAlignment="0" applyProtection="0"/>
    <xf numFmtId="240" fontId="149" fillId="0" borderId="0" applyFont="0" applyFill="0" applyBorder="0" applyAlignment="0" applyProtection="0">
      <alignment vertical="center"/>
    </xf>
    <xf numFmtId="0" fontId="183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0" fontId="156" fillId="14" borderId="119" applyNumberFormat="0" applyAlignment="0" applyProtection="0">
      <alignment vertical="center"/>
    </xf>
    <xf numFmtId="0" fontId="18" fillId="0" borderId="97">
      <alignment horizontal="distributed"/>
    </xf>
    <xf numFmtId="0" fontId="11" fillId="0" borderId="0">
      <alignment horizontal="center" vertical="center"/>
    </xf>
    <xf numFmtId="0" fontId="18" fillId="0" borderId="109">
      <alignment horizontal="distributed"/>
    </xf>
    <xf numFmtId="0" fontId="11" fillId="0" borderId="0">
      <alignment horizontal="center" vertical="center"/>
    </xf>
    <xf numFmtId="0" fontId="11" fillId="0" borderId="0"/>
    <xf numFmtId="0" fontId="172" fillId="0" borderId="121" applyNumberFormat="0" applyFill="0" applyAlignment="0" applyProtection="0">
      <alignment vertical="center"/>
    </xf>
    <xf numFmtId="0" fontId="173" fillId="10" borderId="93" applyNumberFormat="0" applyAlignment="0" applyProtection="0">
      <alignment vertical="center"/>
    </xf>
    <xf numFmtId="0" fontId="173" fillId="10" borderId="93" applyNumberFormat="0" applyAlignment="0" applyProtection="0">
      <alignment vertical="center"/>
    </xf>
    <xf numFmtId="0" fontId="173" fillId="10" borderId="93" applyNumberFormat="0" applyAlignment="0" applyProtection="0">
      <alignment vertical="center"/>
    </xf>
    <xf numFmtId="0" fontId="17" fillId="0" borderId="110">
      <alignment horizontal="centerContinuous" vertical="center"/>
    </xf>
    <xf numFmtId="0" fontId="181" fillId="14" borderId="96" applyNumberFormat="0" applyAlignment="0" applyProtection="0">
      <alignment vertical="center"/>
    </xf>
    <xf numFmtId="0" fontId="181" fillId="14" borderId="96" applyNumberFormat="0" applyAlignment="0" applyProtection="0">
      <alignment vertical="center"/>
    </xf>
    <xf numFmtId="0" fontId="181" fillId="14" borderId="96" applyNumberFormat="0" applyAlignment="0" applyProtection="0">
      <alignment vertical="center"/>
    </xf>
    <xf numFmtId="284" fontId="186" fillId="0" borderId="91" applyAlignment="0" applyProtection="0"/>
    <xf numFmtId="0" fontId="146" fillId="14" borderId="105" applyNumberFormat="0" applyAlignment="0" applyProtection="0">
      <alignment vertical="center"/>
    </xf>
    <xf numFmtId="10" fontId="40" fillId="6" borderId="112" applyNumberFormat="0" applyBorder="0" applyAlignment="0" applyProtection="0"/>
    <xf numFmtId="0" fontId="132" fillId="14" borderId="102" applyNumberFormat="0" applyAlignment="0" applyProtection="0">
      <alignment vertical="center"/>
    </xf>
    <xf numFmtId="0" fontId="23" fillId="0" borderId="101">
      <alignment horizont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110">
      <alignment horizontal="centerContinuous" vertical="center"/>
    </xf>
    <xf numFmtId="240" fontId="149" fillId="0" borderId="0" applyFont="0" applyFill="0" applyBorder="0" applyAlignment="0" applyProtection="0">
      <alignment vertical="center"/>
    </xf>
    <xf numFmtId="0" fontId="148" fillId="0" borderId="0">
      <alignment vertical="center"/>
    </xf>
    <xf numFmtId="9" fontId="149" fillId="0" borderId="0" applyFont="0" applyFill="0" applyBorder="0" applyAlignment="0" applyProtection="0">
      <alignment vertical="center"/>
    </xf>
    <xf numFmtId="0" fontId="23" fillId="0" borderId="101">
      <alignment horizontal="center"/>
    </xf>
    <xf numFmtId="0" fontId="11" fillId="0" borderId="0"/>
    <xf numFmtId="0" fontId="10" fillId="12" borderId="120" applyNumberFormat="0" applyFont="0" applyAlignment="0" applyProtection="0">
      <alignment vertical="center"/>
    </xf>
    <xf numFmtId="0" fontId="10" fillId="12" borderId="120" applyNumberFormat="0" applyFont="0" applyAlignment="0" applyProtection="0">
      <alignment vertical="center"/>
    </xf>
    <xf numFmtId="0" fontId="183" fillId="0" borderId="0">
      <alignment vertical="center"/>
    </xf>
    <xf numFmtId="0" fontId="42" fillId="0" borderId="98">
      <alignment horizontal="left" vertical="center"/>
    </xf>
    <xf numFmtId="0" fontId="42" fillId="0" borderId="98">
      <alignment horizontal="left" vertical="center"/>
    </xf>
    <xf numFmtId="0" fontId="42" fillId="0" borderId="98">
      <alignment horizontal="left" vertical="center"/>
    </xf>
    <xf numFmtId="0" fontId="42" fillId="0" borderId="98">
      <alignment horizontal="left" vertical="center"/>
    </xf>
    <xf numFmtId="0" fontId="42" fillId="0" borderId="98">
      <alignment horizontal="left" vertical="center"/>
    </xf>
    <xf numFmtId="0" fontId="132" fillId="14" borderId="93" applyNumberFormat="0" applyAlignment="0" applyProtection="0">
      <alignment vertical="center"/>
    </xf>
    <xf numFmtId="0" fontId="132" fillId="14" borderId="93" applyNumberFormat="0" applyAlignment="0" applyProtection="0">
      <alignment vertical="center"/>
    </xf>
    <xf numFmtId="0" fontId="132" fillId="14" borderId="93" applyNumberFormat="0" applyAlignment="0" applyProtection="0">
      <alignment vertical="center"/>
    </xf>
    <xf numFmtId="0" fontId="132" fillId="14" borderId="93" applyNumberFormat="0" applyAlignment="0" applyProtection="0">
      <alignment vertical="center"/>
    </xf>
    <xf numFmtId="0" fontId="132" fillId="14" borderId="93" applyNumberForma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0" fontId="10" fillId="12" borderId="94" applyNumberFormat="0" applyFont="0" applyAlignment="0" applyProtection="0">
      <alignment vertical="center"/>
    </xf>
    <xf numFmtId="37" fontId="17" fillId="0" borderId="112">
      <alignment horizontal="center" vertical="distributed"/>
    </xf>
    <xf numFmtId="0" fontId="139" fillId="0" borderId="95" applyNumberFormat="0" applyFill="0" applyAlignment="0" applyProtection="0">
      <alignment vertical="center"/>
    </xf>
    <xf numFmtId="0" fontId="139" fillId="0" borderId="95" applyNumberFormat="0" applyFill="0" applyAlignment="0" applyProtection="0">
      <alignment vertical="center"/>
    </xf>
    <xf numFmtId="0" fontId="139" fillId="0" borderId="95" applyNumberFormat="0" applyFill="0" applyAlignment="0" applyProtection="0">
      <alignment vertical="center"/>
    </xf>
    <xf numFmtId="0" fontId="139" fillId="0" borderId="95" applyNumberFormat="0" applyFill="0" applyAlignment="0" applyProtection="0">
      <alignment vertical="center"/>
    </xf>
    <xf numFmtId="0" fontId="139" fillId="0" borderId="95" applyNumberFormat="0" applyFill="0" applyAlignment="0" applyProtection="0">
      <alignment vertical="center"/>
    </xf>
    <xf numFmtId="0" fontId="140" fillId="10" borderId="93" applyNumberFormat="0" applyAlignment="0" applyProtection="0">
      <alignment vertical="center"/>
    </xf>
    <xf numFmtId="0" fontId="140" fillId="10" borderId="93" applyNumberFormat="0" applyAlignment="0" applyProtection="0">
      <alignment vertical="center"/>
    </xf>
    <xf numFmtId="0" fontId="140" fillId="10" borderId="93" applyNumberFormat="0" applyAlignment="0" applyProtection="0">
      <alignment vertical="center"/>
    </xf>
    <xf numFmtId="0" fontId="140" fillId="10" borderId="93" applyNumberFormat="0" applyAlignment="0" applyProtection="0">
      <alignment vertical="center"/>
    </xf>
    <xf numFmtId="0" fontId="140" fillId="10" borderId="93" applyNumberFormat="0" applyAlignment="0" applyProtection="0">
      <alignment vertical="center"/>
    </xf>
    <xf numFmtId="0" fontId="17" fillId="0" borderId="110">
      <alignment horizontal="centerContinuous" vertical="center"/>
    </xf>
    <xf numFmtId="0" fontId="181" fillId="14" borderId="122" applyNumberFormat="0" applyAlignment="0" applyProtection="0">
      <alignment vertical="center"/>
    </xf>
    <xf numFmtId="0" fontId="146" fillId="14" borderId="96" applyNumberFormat="0" applyAlignment="0" applyProtection="0">
      <alignment vertical="center"/>
    </xf>
    <xf numFmtId="0" fontId="146" fillId="14" borderId="96" applyNumberFormat="0" applyAlignment="0" applyProtection="0">
      <alignment vertical="center"/>
    </xf>
    <xf numFmtId="0" fontId="146" fillId="14" borderId="96" applyNumberFormat="0" applyAlignment="0" applyProtection="0">
      <alignment vertical="center"/>
    </xf>
    <xf numFmtId="0" fontId="146" fillId="14" borderId="96" applyNumberFormat="0" applyAlignment="0" applyProtection="0">
      <alignment vertical="center"/>
    </xf>
    <xf numFmtId="0" fontId="146" fillId="14" borderId="96" applyNumberFormat="0" applyAlignment="0" applyProtection="0">
      <alignment vertical="center"/>
    </xf>
    <xf numFmtId="180" fontId="18" fillId="0" borderId="117"/>
    <xf numFmtId="0" fontId="148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0" fontId="132" fillId="14" borderId="119" applyNumberFormat="0" applyAlignment="0" applyProtection="0">
      <alignment vertical="center"/>
    </xf>
    <xf numFmtId="0" fontId="132" fillId="14" borderId="102" applyNumberFormat="0" applyAlignment="0" applyProtection="0">
      <alignment vertical="center"/>
    </xf>
    <xf numFmtId="0" fontId="132" fillId="14" borderId="102" applyNumberFormat="0" applyAlignment="0" applyProtection="0">
      <alignment vertical="center"/>
    </xf>
    <xf numFmtId="0" fontId="132" fillId="14" borderId="102" applyNumberFormat="0" applyAlignment="0" applyProtection="0">
      <alignment vertical="center"/>
    </xf>
    <xf numFmtId="0" fontId="132" fillId="14" borderId="102" applyNumberFormat="0" applyAlignment="0" applyProtection="0">
      <alignment vertical="center"/>
    </xf>
    <xf numFmtId="0" fontId="132" fillId="14" borderId="102" applyNumberFormat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0" fillId="12" borderId="103" applyNumberFormat="0" applyFont="0" applyAlignment="0" applyProtection="0">
      <alignment vertical="center"/>
    </xf>
    <xf numFmtId="0" fontId="139" fillId="0" borderId="104" applyNumberFormat="0" applyFill="0" applyAlignment="0" applyProtection="0">
      <alignment vertical="center"/>
    </xf>
    <xf numFmtId="0" fontId="139" fillId="0" borderId="104" applyNumberFormat="0" applyFill="0" applyAlignment="0" applyProtection="0">
      <alignment vertical="center"/>
    </xf>
    <xf numFmtId="0" fontId="139" fillId="0" borderId="104" applyNumberFormat="0" applyFill="0" applyAlignment="0" applyProtection="0">
      <alignment vertical="center"/>
    </xf>
    <xf numFmtId="0" fontId="139" fillId="0" borderId="104" applyNumberFormat="0" applyFill="0" applyAlignment="0" applyProtection="0">
      <alignment vertical="center"/>
    </xf>
    <xf numFmtId="0" fontId="139" fillId="0" borderId="104" applyNumberFormat="0" applyFill="0" applyAlignment="0" applyProtection="0">
      <alignment vertical="center"/>
    </xf>
    <xf numFmtId="0" fontId="140" fillId="10" borderId="102" applyNumberFormat="0" applyAlignment="0" applyProtection="0">
      <alignment vertical="center"/>
    </xf>
    <xf numFmtId="0" fontId="140" fillId="10" borderId="102" applyNumberFormat="0" applyAlignment="0" applyProtection="0">
      <alignment vertical="center"/>
    </xf>
    <xf numFmtId="0" fontId="140" fillId="10" borderId="102" applyNumberFormat="0" applyAlignment="0" applyProtection="0">
      <alignment vertical="center"/>
    </xf>
    <xf numFmtId="0" fontId="140" fillId="10" borderId="102" applyNumberFormat="0" applyAlignment="0" applyProtection="0">
      <alignment vertical="center"/>
    </xf>
    <xf numFmtId="0" fontId="140" fillId="10" borderId="102" applyNumberFormat="0" applyAlignment="0" applyProtection="0">
      <alignment vertical="center"/>
    </xf>
    <xf numFmtId="0" fontId="146" fillId="14" borderId="105" applyNumberFormat="0" applyAlignment="0" applyProtection="0">
      <alignment vertical="center"/>
    </xf>
    <xf numFmtId="0" fontId="146" fillId="14" borderId="105" applyNumberFormat="0" applyAlignment="0" applyProtection="0">
      <alignment vertical="center"/>
    </xf>
    <xf numFmtId="0" fontId="146" fillId="14" borderId="105" applyNumberFormat="0" applyAlignment="0" applyProtection="0">
      <alignment vertical="center"/>
    </xf>
    <xf numFmtId="0" fontId="146" fillId="14" borderId="105" applyNumberFormat="0" applyAlignment="0" applyProtection="0">
      <alignment vertical="center"/>
    </xf>
    <xf numFmtId="0" fontId="146" fillId="14" borderId="105" applyNumberFormat="0" applyAlignment="0" applyProtection="0">
      <alignment vertical="center"/>
    </xf>
    <xf numFmtId="0" fontId="136" fillId="24" borderId="107" applyNumberFormat="0" applyAlignment="0" applyProtection="0">
      <alignment vertical="center"/>
    </xf>
    <xf numFmtId="0" fontId="136" fillId="24" borderId="107" applyNumberFormat="0" applyAlignment="0" applyProtection="0">
      <alignment vertical="center"/>
    </xf>
    <xf numFmtId="0" fontId="136" fillId="24" borderId="107" applyNumberFormat="0" applyAlignment="0" applyProtection="0">
      <alignment vertical="center"/>
    </xf>
    <xf numFmtId="0" fontId="136" fillId="24" borderId="107" applyNumberFormat="0" applyAlignment="0" applyProtection="0">
      <alignment vertical="center"/>
    </xf>
    <xf numFmtId="0" fontId="136" fillId="24" borderId="107" applyNumberFormat="0" applyAlignment="0" applyProtection="0">
      <alignment vertical="center"/>
    </xf>
    <xf numFmtId="0" fontId="139" fillId="0" borderId="121" applyNumberFormat="0" applyFill="0" applyAlignment="0" applyProtection="0">
      <alignment vertical="center"/>
    </xf>
    <xf numFmtId="0" fontId="139" fillId="0" borderId="121" applyNumberFormat="0" applyFill="0" applyAlignment="0" applyProtection="0">
      <alignment vertical="center"/>
    </xf>
    <xf numFmtId="0" fontId="139" fillId="0" borderId="121" applyNumberFormat="0" applyFill="0" applyAlignment="0" applyProtection="0">
      <alignment vertical="center"/>
    </xf>
    <xf numFmtId="0" fontId="139" fillId="0" borderId="121" applyNumberFormat="0" applyFill="0" applyAlignment="0" applyProtection="0">
      <alignment vertical="center"/>
    </xf>
    <xf numFmtId="0" fontId="139" fillId="0" borderId="121" applyNumberFormat="0" applyFill="0" applyAlignment="0" applyProtection="0">
      <alignment vertical="center"/>
    </xf>
    <xf numFmtId="0" fontId="140" fillId="10" borderId="119" applyNumberFormat="0" applyAlignment="0" applyProtection="0">
      <alignment vertical="center"/>
    </xf>
    <xf numFmtId="0" fontId="140" fillId="10" borderId="119" applyNumberFormat="0" applyAlignment="0" applyProtection="0">
      <alignment vertical="center"/>
    </xf>
    <xf numFmtId="0" fontId="140" fillId="10" borderId="119" applyNumberFormat="0" applyAlignment="0" applyProtection="0">
      <alignment vertical="center"/>
    </xf>
    <xf numFmtId="0" fontId="140" fillId="10" borderId="119" applyNumberFormat="0" applyAlignment="0" applyProtection="0">
      <alignment vertical="center"/>
    </xf>
    <xf numFmtId="0" fontId="140" fillId="10" borderId="119" applyNumberFormat="0" applyAlignment="0" applyProtection="0">
      <alignment vertical="center"/>
    </xf>
    <xf numFmtId="0" fontId="146" fillId="14" borderId="122" applyNumberFormat="0" applyAlignment="0" applyProtection="0">
      <alignment vertical="center"/>
    </xf>
    <xf numFmtId="0" fontId="146" fillId="14" borderId="122" applyNumberFormat="0" applyAlignment="0" applyProtection="0">
      <alignment vertical="center"/>
    </xf>
    <xf numFmtId="0" fontId="146" fillId="14" borderId="122" applyNumberFormat="0" applyAlignment="0" applyProtection="0">
      <alignment vertical="center"/>
    </xf>
    <xf numFmtId="0" fontId="146" fillId="14" borderId="122" applyNumberFormat="0" applyAlignment="0" applyProtection="0">
      <alignment vertical="center"/>
    </xf>
    <xf numFmtId="0" fontId="146" fillId="14" borderId="122" applyNumberFormat="0" applyAlignment="0" applyProtection="0">
      <alignment vertical="center"/>
    </xf>
    <xf numFmtId="0" fontId="148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83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1" fillId="0" borderId="0">
      <alignment horizontal="center" vertical="center"/>
    </xf>
    <xf numFmtId="0" fontId="57" fillId="0" borderId="124">
      <alignment vertical="center"/>
    </xf>
    <xf numFmtId="0" fontId="57" fillId="0" borderId="124">
      <alignment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17" fillId="0" borderId="127">
      <alignment horizontal="centerContinuous" vertical="center"/>
    </xf>
    <xf numFmtId="227" fontId="82" fillId="0" borderId="127">
      <alignment horizontal="centerContinuous" vertical="center"/>
    </xf>
    <xf numFmtId="4" fontId="16" fillId="0" borderId="0">
      <protection locked="0"/>
    </xf>
    <xf numFmtId="0" fontId="18" fillId="0" borderId="0">
      <protection locked="0"/>
    </xf>
    <xf numFmtId="0" fontId="18" fillId="0" borderId="126">
      <alignment horizontal="distributed"/>
    </xf>
    <xf numFmtId="0" fontId="18" fillId="0" borderId="124">
      <alignment horizontal="distributed" vertical="center"/>
    </xf>
    <xf numFmtId="0" fontId="18" fillId="0" borderId="0">
      <protection locked="0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7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17" fillId="0" borderId="127">
      <alignment horizontal="centerContinuous" vertical="center"/>
    </xf>
    <xf numFmtId="41" fontId="3" fillId="0" borderId="0" applyFont="0" applyFill="0" applyBorder="0" applyAlignment="0" applyProtection="0">
      <alignment vertical="center"/>
    </xf>
    <xf numFmtId="0" fontId="17" fillId="0" borderId="127">
      <alignment horizontal="centerContinuous" vertical="center"/>
    </xf>
    <xf numFmtId="41" fontId="23" fillId="0" borderId="124" applyNumberFormat="0" applyFont="0" applyFill="0" applyBorder="0" applyProtection="0">
      <alignment horizontal="distributed"/>
    </xf>
    <xf numFmtId="0" fontId="10" fillId="0" borderId="124">
      <alignment horizontal="right" vertical="center" shrinkToFit="1"/>
    </xf>
    <xf numFmtId="3" fontId="80" fillId="0" borderId="124"/>
    <xf numFmtId="3" fontId="80" fillId="0" borderId="124"/>
    <xf numFmtId="180" fontId="57" fillId="0" borderId="124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82" fillId="0" borderId="127">
      <alignment horizontal="centerContinuous" vertical="center"/>
    </xf>
    <xf numFmtId="0" fontId="82" fillId="0" borderId="127">
      <alignment horizontal="centerContinuous" vertical="center"/>
    </xf>
    <xf numFmtId="0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17" fillId="0" borderId="127">
      <alignment horizontal="centerContinuous" vertical="center"/>
    </xf>
    <xf numFmtId="0" fontId="16" fillId="0" borderId="132">
      <protection locked="0"/>
    </xf>
    <xf numFmtId="3" fontId="13" fillId="4" borderId="124" applyNumberFormat="0" applyFill="0" applyBorder="0" applyProtection="0">
      <alignment horizontal="left" vertical="center" indent="1"/>
    </xf>
    <xf numFmtId="0" fontId="97" fillId="0" borderId="124">
      <alignment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17" fillId="0" borderId="127">
      <alignment horizontal="centerContinuous" vertical="center"/>
    </xf>
    <xf numFmtId="0" fontId="57" fillId="0" borderId="124">
      <alignment vertical="center"/>
    </xf>
    <xf numFmtId="0" fontId="17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0" fontId="132" fillId="22" borderId="134" applyNumberFormat="0" applyAlignment="0" applyProtection="0">
      <alignment vertical="center"/>
    </xf>
    <xf numFmtId="37" fontId="17" fillId="0" borderId="124">
      <alignment horizontal="center" vertical="distributed"/>
    </xf>
    <xf numFmtId="0" fontId="23" fillId="0" borderId="124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0" fontId="40" fillId="6" borderId="124" applyNumberFormat="0" applyBorder="0" applyAlignment="0" applyProtection="0"/>
    <xf numFmtId="0" fontId="16" fillId="0" borderId="132">
      <protection locked="0"/>
    </xf>
    <xf numFmtId="0" fontId="42" fillId="0" borderId="128">
      <alignment horizontal="left" vertical="center"/>
    </xf>
    <xf numFmtId="0" fontId="42" fillId="0" borderId="128">
      <alignment horizontal="left" vertical="center"/>
    </xf>
    <xf numFmtId="0" fontId="42" fillId="0" borderId="128">
      <alignment horizontal="left" vertical="center"/>
    </xf>
    <xf numFmtId="0" fontId="42" fillId="0" borderId="128">
      <alignment horizontal="left" vertical="center"/>
    </xf>
    <xf numFmtId="0" fontId="42" fillId="0" borderId="128">
      <alignment horizontal="left" vertical="center"/>
    </xf>
    <xf numFmtId="0" fontId="95" fillId="0" borderId="124" applyFont="0" applyFill="0" applyBorder="0" applyAlignment="0" applyProtection="0">
      <alignment horizontal="centerContinuous" vertical="center"/>
    </xf>
    <xf numFmtId="0" fontId="24" fillId="0" borderId="124"/>
    <xf numFmtId="3" fontId="23" fillId="0" borderId="131"/>
    <xf numFmtId="3" fontId="23" fillId="0" borderId="124"/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0" fontId="136" fillId="24" borderId="13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39" fillId="0" borderId="137" applyNumberFormat="0" applyFill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0" fillId="15" borderId="134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146" fillId="22" borderId="13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" fontId="80" fillId="0" borderId="124"/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178" fontId="18" fillId="0" borderId="127">
      <alignment horizontal="centerContinuous" vertical="center"/>
    </xf>
    <xf numFmtId="178" fontId="18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38" fontId="18" fillId="0" borderId="133">
      <alignment horizontal="right"/>
    </xf>
    <xf numFmtId="0" fontId="23" fillId="0" borderId="139">
      <alignment horizontal="center"/>
    </xf>
    <xf numFmtId="0" fontId="156" fillId="14" borderId="134" applyNumberFormat="0" applyAlignment="0" applyProtection="0">
      <alignment vertical="center"/>
    </xf>
    <xf numFmtId="0" fontId="156" fillId="14" borderId="134" applyNumberFormat="0" applyAlignment="0" applyProtection="0">
      <alignment vertical="center"/>
    </xf>
    <xf numFmtId="0" fontId="156" fillId="14" borderId="134" applyNumberFormat="0" applyAlignment="0" applyProtection="0">
      <alignment vertical="center"/>
    </xf>
    <xf numFmtId="0" fontId="13" fillId="0" borderId="124" applyFont="0" applyBorder="0">
      <alignment horizontal="center"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0" fontId="10" fillId="12" borderId="135" applyNumberFormat="0" applyFont="0" applyAlignment="0" applyProtection="0">
      <alignment vertical="center"/>
    </xf>
    <xf numFmtId="41" fontId="23" fillId="0" borderId="124" applyNumberFormat="0" applyFont="0" applyFill="0" applyBorder="0" applyProtection="0">
      <alignment horizontal="distributed"/>
    </xf>
    <xf numFmtId="0" fontId="170" fillId="24" borderId="136" applyNumberFormat="0" applyAlignment="0" applyProtection="0">
      <alignment vertical="center"/>
    </xf>
    <xf numFmtId="0" fontId="170" fillId="24" borderId="136" applyNumberFormat="0" applyAlignment="0" applyProtection="0">
      <alignment vertical="center"/>
    </xf>
    <xf numFmtId="0" fontId="170" fillId="24" borderId="136" applyNumberFormat="0" applyAlignment="0" applyProtection="0">
      <alignment vertical="center"/>
    </xf>
    <xf numFmtId="0" fontId="172" fillId="0" borderId="140" applyNumberFormat="0" applyFill="0" applyAlignment="0" applyProtection="0">
      <alignment vertical="center"/>
    </xf>
    <xf numFmtId="0" fontId="172" fillId="0" borderId="140" applyNumberFormat="0" applyFill="0" applyAlignment="0" applyProtection="0">
      <alignment vertical="center"/>
    </xf>
    <xf numFmtId="0" fontId="172" fillId="0" borderId="140" applyNumberFormat="0" applyFill="0" applyAlignment="0" applyProtection="0">
      <alignment vertical="center"/>
    </xf>
    <xf numFmtId="0" fontId="173" fillId="10" borderId="134" applyNumberFormat="0" applyAlignment="0" applyProtection="0">
      <alignment vertical="center"/>
    </xf>
    <xf numFmtId="0" fontId="173" fillId="10" borderId="134" applyNumberFormat="0" applyAlignment="0" applyProtection="0">
      <alignment vertical="center"/>
    </xf>
    <xf numFmtId="0" fontId="173" fillId="10" borderId="134" applyNumberFormat="0" applyAlignment="0" applyProtection="0">
      <alignment vertical="center"/>
    </xf>
    <xf numFmtId="0" fontId="181" fillId="14" borderId="138" applyNumberFormat="0" applyAlignment="0" applyProtection="0">
      <alignment vertical="center"/>
    </xf>
    <xf numFmtId="0" fontId="181" fillId="14" borderId="138" applyNumberFormat="0" applyAlignment="0" applyProtection="0">
      <alignment vertical="center"/>
    </xf>
    <xf numFmtId="0" fontId="181" fillId="14" borderId="138" applyNumberFormat="0" applyAlignment="0" applyProtection="0">
      <alignment vertical="center"/>
    </xf>
    <xf numFmtId="273" fontId="30" fillId="0" borderId="124">
      <alignment vertical="center"/>
    </xf>
    <xf numFmtId="270" fontId="80" fillId="0" borderId="127" applyFont="0" applyFill="0" applyBorder="0" applyAlignment="0" applyProtection="0">
      <alignment vertical="center"/>
    </xf>
    <xf numFmtId="0" fontId="80" fillId="0" borderId="126">
      <alignment horizontal="distributed"/>
    </xf>
    <xf numFmtId="0" fontId="10" fillId="0" borderId="124" applyNumberFormat="0" applyFill="0" applyProtection="0">
      <alignment vertical="center"/>
    </xf>
    <xf numFmtId="0" fontId="16" fillId="0" borderId="132">
      <protection locked="0"/>
    </xf>
    <xf numFmtId="0" fontId="85" fillId="0" borderId="132" applyNumberFormat="0" applyFont="0" applyFill="0" applyAlignment="0" applyProtection="0"/>
    <xf numFmtId="0" fontId="23" fillId="0" borderId="139">
      <alignment horizontal="center"/>
    </xf>
    <xf numFmtId="258" fontId="18" fillId="0" borderId="124" applyFill="0" applyBorder="0" applyAlignment="0"/>
    <xf numFmtId="10" fontId="40" fillId="3" borderId="124" applyNumberFormat="0" applyBorder="0" applyAlignment="0" applyProtection="0"/>
    <xf numFmtId="10" fontId="40" fillId="6" borderId="124" applyNumberFormat="0" applyBorder="0" applyAlignment="0" applyProtection="0"/>
    <xf numFmtId="311" fontId="15" fillId="0" borderId="124">
      <alignment horizontal="center" vertical="center"/>
    </xf>
    <xf numFmtId="0" fontId="197" fillId="0" borderId="141" applyBorder="0">
      <alignment vertical="top"/>
      <protection locked="0"/>
    </xf>
    <xf numFmtId="0" fontId="37" fillId="0" borderId="132" applyNumberFormat="0" applyFont="0" applyFill="0" applyAlignment="0" applyProtection="0"/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0" fontId="17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17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227" fontId="82" fillId="0" borderId="127">
      <alignment horizontal="centerContinuous" vertical="center"/>
    </xf>
    <xf numFmtId="0" fontId="207" fillId="14" borderId="134" applyNumberFormat="0" applyAlignment="0" applyProtection="0"/>
    <xf numFmtId="0" fontId="208" fillId="24" borderId="136" applyNumberFormat="0" applyAlignment="0" applyProtection="0"/>
    <xf numFmtId="0" fontId="15" fillId="0" borderId="124" applyNumberFormat="0" applyFont="0" applyFill="0" applyAlignment="0" applyProtection="0">
      <alignment horizontal="center"/>
    </xf>
    <xf numFmtId="0" fontId="15" fillId="12" borderId="135" applyNumberFormat="0" applyFont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32" fillId="14" borderId="134" applyNumberForma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9" fillId="0" borderId="140" applyNumberFormat="0" applyFill="0" applyAlignment="0" applyProtection="0">
      <alignment vertical="center"/>
    </xf>
    <xf numFmtId="0" fontId="140" fillId="10" borderId="134" applyNumberFormat="0" applyAlignment="0" applyProtection="0">
      <alignment vertical="center"/>
    </xf>
    <xf numFmtId="0" fontId="146" fillId="14" borderId="138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2" fillId="0" borderId="128">
      <alignment horizontal="left" vertical="center"/>
    </xf>
    <xf numFmtId="0" fontId="42" fillId="0" borderId="128">
      <alignment horizontal="left" vertical="center"/>
    </xf>
    <xf numFmtId="0" fontId="42" fillId="0" borderId="128">
      <alignment horizontal="left" vertical="center"/>
    </xf>
    <xf numFmtId="0" fontId="42" fillId="0" borderId="128">
      <alignment horizontal="left" vertical="center"/>
    </xf>
    <xf numFmtId="0" fontId="42" fillId="0" borderId="128">
      <alignment horizontal="left" vertical="center"/>
    </xf>
    <xf numFmtId="0" fontId="132" fillId="14" borderId="134" applyNumberFormat="0" applyAlignment="0" applyProtection="0">
      <alignment vertical="center"/>
    </xf>
    <xf numFmtId="0" fontId="132" fillId="14" borderId="134" applyNumberFormat="0" applyAlignment="0" applyProtection="0">
      <alignment vertical="center"/>
    </xf>
    <xf numFmtId="0" fontId="132" fillId="14" borderId="134" applyNumberFormat="0" applyAlignment="0" applyProtection="0">
      <alignment vertical="center"/>
    </xf>
    <xf numFmtId="0" fontId="132" fillId="14" borderId="134" applyNumberFormat="0" applyAlignment="0" applyProtection="0">
      <alignment vertical="center"/>
    </xf>
    <xf numFmtId="0" fontId="132" fillId="14" borderId="134" applyNumberFormat="0" applyAlignment="0" applyProtection="0">
      <alignment vertical="center"/>
    </xf>
    <xf numFmtId="0" fontId="139" fillId="0" borderId="140" applyNumberFormat="0" applyFill="0" applyAlignment="0" applyProtection="0">
      <alignment vertical="center"/>
    </xf>
    <xf numFmtId="0" fontId="139" fillId="0" borderId="140" applyNumberFormat="0" applyFill="0" applyAlignment="0" applyProtection="0">
      <alignment vertical="center"/>
    </xf>
    <xf numFmtId="0" fontId="139" fillId="0" borderId="140" applyNumberFormat="0" applyFill="0" applyAlignment="0" applyProtection="0">
      <alignment vertical="center"/>
    </xf>
    <xf numFmtId="0" fontId="139" fillId="0" borderId="140" applyNumberFormat="0" applyFill="0" applyAlignment="0" applyProtection="0">
      <alignment vertical="center"/>
    </xf>
    <xf numFmtId="0" fontId="139" fillId="0" borderId="140" applyNumberFormat="0" applyFill="0" applyAlignment="0" applyProtection="0">
      <alignment vertical="center"/>
    </xf>
    <xf numFmtId="0" fontId="140" fillId="10" borderId="134" applyNumberFormat="0" applyAlignment="0" applyProtection="0">
      <alignment vertical="center"/>
    </xf>
    <xf numFmtId="0" fontId="140" fillId="10" borderId="134" applyNumberFormat="0" applyAlignment="0" applyProtection="0">
      <alignment vertical="center"/>
    </xf>
    <xf numFmtId="0" fontId="140" fillId="10" borderId="134" applyNumberFormat="0" applyAlignment="0" applyProtection="0">
      <alignment vertical="center"/>
    </xf>
    <xf numFmtId="0" fontId="140" fillId="10" borderId="134" applyNumberFormat="0" applyAlignment="0" applyProtection="0">
      <alignment vertical="center"/>
    </xf>
    <xf numFmtId="0" fontId="140" fillId="10" borderId="134" applyNumberFormat="0" applyAlignment="0" applyProtection="0">
      <alignment vertical="center"/>
    </xf>
    <xf numFmtId="0" fontId="146" fillId="14" borderId="138" applyNumberFormat="0" applyAlignment="0" applyProtection="0">
      <alignment vertical="center"/>
    </xf>
    <xf numFmtId="0" fontId="146" fillId="14" borderId="138" applyNumberFormat="0" applyAlignment="0" applyProtection="0">
      <alignment vertical="center"/>
    </xf>
    <xf numFmtId="0" fontId="146" fillId="14" borderId="138" applyNumberFormat="0" applyAlignment="0" applyProtection="0">
      <alignment vertical="center"/>
    </xf>
    <xf numFmtId="0" fontId="146" fillId="14" borderId="138" applyNumberFormat="0" applyAlignment="0" applyProtection="0">
      <alignment vertical="center"/>
    </xf>
    <xf numFmtId="0" fontId="146" fillId="14" borderId="138" applyNumberForma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48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40" fillId="10" borderId="169" applyNumberFormat="0" applyAlignment="0" applyProtection="0">
      <alignment vertical="center"/>
    </xf>
    <xf numFmtId="0" fontId="183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0" fontId="136" fillId="24" borderId="171" applyNumberFormat="0" applyAlignment="0" applyProtection="0">
      <alignment vertical="center"/>
    </xf>
    <xf numFmtId="0" fontId="85" fillId="0" borderId="183" applyNumberFormat="0" applyFont="0" applyFill="0" applyAlignment="0" applyProtection="0"/>
    <xf numFmtId="0" fontId="18" fillId="0" borderId="0">
      <protection locked="0"/>
    </xf>
    <xf numFmtId="0" fontId="183" fillId="0" borderId="0">
      <alignment vertical="center"/>
    </xf>
    <xf numFmtId="9" fontId="149" fillId="0" borderId="0" applyFont="0" applyFill="0" applyBorder="0" applyAlignment="0" applyProtection="0">
      <alignment vertical="center"/>
    </xf>
    <xf numFmtId="284" fontId="186" fillId="0" borderId="181" applyAlignment="0" applyProtection="0"/>
    <xf numFmtId="0" fontId="16" fillId="0" borderId="167">
      <protection locked="0"/>
    </xf>
    <xf numFmtId="227" fontId="82" fillId="0" borderId="175">
      <alignment horizontal="centerContinuous" vertical="center"/>
    </xf>
    <xf numFmtId="0" fontId="11" fillId="0" borderId="0">
      <alignment horizontal="center" vertical="center"/>
    </xf>
    <xf numFmtId="0" fontId="170" fillId="24" borderId="195" applyNumberFormat="0" applyAlignment="0" applyProtection="0">
      <alignment vertical="center"/>
    </xf>
    <xf numFmtId="37" fontId="17" fillId="0" borderId="177">
      <alignment horizontal="center" vertical="distributed"/>
    </xf>
    <xf numFmtId="0" fontId="18" fillId="0" borderId="0">
      <protection locked="0"/>
    </xf>
    <xf numFmtId="0" fontId="42" fillId="0" borderId="176">
      <alignment horizontal="left" vertical="center"/>
    </xf>
    <xf numFmtId="0" fontId="42" fillId="0" borderId="176">
      <alignment horizontal="left" vertical="center"/>
    </xf>
    <xf numFmtId="0" fontId="42" fillId="0" borderId="176">
      <alignment horizontal="left" vertical="center"/>
    </xf>
    <xf numFmtId="0" fontId="42" fillId="0" borderId="176">
      <alignment horizontal="left" vertical="center"/>
    </xf>
    <xf numFmtId="0" fontId="42" fillId="0" borderId="176">
      <alignment horizontal="left" vertical="center"/>
    </xf>
    <xf numFmtId="0" fontId="197" fillId="0" borderId="185" applyBorder="0">
      <alignment vertical="top"/>
      <protection locked="0"/>
    </xf>
    <xf numFmtId="0" fontId="132" fillId="14" borderId="193" applyNumberFormat="0" applyAlignment="0" applyProtection="0">
      <alignment vertical="center"/>
    </xf>
    <xf numFmtId="0" fontId="156" fillId="14" borderId="193" applyNumberFormat="0" applyAlignment="0" applyProtection="0">
      <alignment vertical="center"/>
    </xf>
    <xf numFmtId="0" fontId="170" fillId="24" borderId="184" applyNumberFormat="0" applyAlignment="0" applyProtection="0">
      <alignment vertical="center"/>
    </xf>
    <xf numFmtId="0" fontId="170" fillId="24" borderId="184" applyNumberFormat="0" applyAlignment="0" applyProtection="0">
      <alignment vertical="center"/>
    </xf>
    <xf numFmtId="0" fontId="17" fillId="0" borderId="175">
      <alignment horizontal="centerContinuous" vertical="center"/>
    </xf>
    <xf numFmtId="0" fontId="17" fillId="0" borderId="175">
      <alignment horizontal="centerContinuous" vertical="center"/>
    </xf>
    <xf numFmtId="311" fontId="15" fillId="0" borderId="177">
      <alignment horizontal="center" vertical="center"/>
    </xf>
    <xf numFmtId="0" fontId="170" fillId="24" borderId="195" applyNumberFormat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0" fontId="16" fillId="0" borderId="167">
      <protection locked="0"/>
    </xf>
    <xf numFmtId="0" fontId="183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0" fontId="146" fillId="14" borderId="197" applyNumberFormat="0" applyAlignment="0" applyProtection="0">
      <alignment vertical="center"/>
    </xf>
    <xf numFmtId="0" fontId="11" fillId="0" borderId="0">
      <alignment horizontal="center" vertical="center"/>
    </xf>
    <xf numFmtId="3" fontId="80" fillId="0" borderId="177"/>
    <xf numFmtId="0" fontId="10" fillId="12" borderId="170" applyNumberFormat="0" applyFont="0" applyAlignment="0" applyProtection="0">
      <alignment vertical="center"/>
    </xf>
    <xf numFmtId="0" fontId="132" fillId="14" borderId="169" applyNumberFormat="0" applyAlignment="0" applyProtection="0">
      <alignment vertical="center"/>
    </xf>
    <xf numFmtId="0" fontId="80" fillId="0" borderId="182">
      <alignment horizontal="distributed"/>
    </xf>
    <xf numFmtId="0" fontId="42" fillId="0" borderId="199">
      <alignment horizontal="left" vertical="center"/>
    </xf>
    <xf numFmtId="0" fontId="156" fillId="14" borderId="169" applyNumberFormat="0" applyAlignment="0" applyProtection="0">
      <alignment vertical="center"/>
    </xf>
    <xf numFmtId="0" fontId="181" fillId="14" borderId="197" applyNumberFormat="0" applyAlignment="0" applyProtection="0">
      <alignment vertical="center"/>
    </xf>
    <xf numFmtId="0" fontId="11" fillId="0" borderId="0">
      <alignment horizontal="center" vertical="center"/>
    </xf>
    <xf numFmtId="0" fontId="85" fillId="0" borderId="186" applyNumberFormat="0" applyFont="0" applyFill="0" applyAlignment="0" applyProtection="0"/>
    <xf numFmtId="240" fontId="149" fillId="0" borderId="0" applyFont="0" applyFill="0" applyBorder="0" applyAlignment="0" applyProtection="0">
      <alignment vertical="center"/>
    </xf>
    <xf numFmtId="0" fontId="183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0" fontId="136" fillId="24" borderId="171" applyNumberFormat="0" applyAlignment="0" applyProtection="0">
      <alignment vertical="center"/>
    </xf>
    <xf numFmtId="0" fontId="136" fillId="24" borderId="171" applyNumberFormat="0" applyAlignment="0" applyProtection="0">
      <alignment vertical="center"/>
    </xf>
    <xf numFmtId="4" fontId="16" fillId="0" borderId="0">
      <protection locked="0"/>
    </xf>
    <xf numFmtId="0" fontId="18" fillId="0" borderId="0">
      <protection locked="0"/>
    </xf>
    <xf numFmtId="227" fontId="82" fillId="0" borderId="175">
      <alignment horizontal="centerContinuous" vertical="center"/>
    </xf>
    <xf numFmtId="0" fontId="18" fillId="0" borderId="0">
      <protection locked="0"/>
    </xf>
    <xf numFmtId="0" fontId="140" fillId="10" borderId="193" applyNumberFormat="0" applyAlignment="0" applyProtection="0">
      <alignment vertical="center"/>
    </xf>
    <xf numFmtId="0" fontId="140" fillId="10" borderId="193" applyNumberFormat="0" applyAlignment="0" applyProtection="0">
      <alignment vertical="center"/>
    </xf>
    <xf numFmtId="0" fontId="197" fillId="0" borderId="188" applyBorder="0">
      <alignment vertical="top"/>
      <protection locked="0"/>
    </xf>
    <xf numFmtId="10" fontId="40" fillId="6" borderId="177" applyNumberFormat="0" applyBorder="0" applyAlignment="0" applyProtection="0"/>
    <xf numFmtId="0" fontId="37" fillId="0" borderId="191" applyNumberFormat="0" applyFont="0" applyFill="0" applyAlignment="0" applyProtection="0"/>
    <xf numFmtId="0" fontId="139" fillId="0" borderId="172" applyNumberFormat="0" applyFill="0" applyAlignment="0" applyProtection="0">
      <alignment vertical="center"/>
    </xf>
    <xf numFmtId="0" fontId="140" fillId="10" borderId="169" applyNumberFormat="0" applyAlignment="0" applyProtection="0">
      <alignment vertical="center"/>
    </xf>
    <xf numFmtId="0" fontId="140" fillId="10" borderId="169" applyNumberFormat="0" applyAlignment="0" applyProtection="0">
      <alignment vertical="center"/>
    </xf>
    <xf numFmtId="0" fontId="140" fillId="10" borderId="169" applyNumberFormat="0" applyAlignment="0" applyProtection="0">
      <alignment vertical="center"/>
    </xf>
    <xf numFmtId="4" fontId="16" fillId="0" borderId="0">
      <protection locked="0"/>
    </xf>
    <xf numFmtId="0" fontId="18" fillId="0" borderId="0">
      <protection locked="0"/>
    </xf>
    <xf numFmtId="180" fontId="57" fillId="0" borderId="177">
      <alignment vertical="center"/>
    </xf>
    <xf numFmtId="0" fontId="16" fillId="0" borderId="186">
      <protection locked="0"/>
    </xf>
    <xf numFmtId="227" fontId="82" fillId="0" borderId="175">
      <alignment horizontal="centerContinuous" vertical="center"/>
    </xf>
    <xf numFmtId="0" fontId="18" fillId="0" borderId="0">
      <protection locked="0"/>
    </xf>
    <xf numFmtId="3" fontId="80" fillId="0" borderId="177"/>
    <xf numFmtId="0" fontId="146" fillId="14" borderId="173" applyNumberFormat="0" applyAlignment="0" applyProtection="0">
      <alignment vertical="center"/>
    </xf>
    <xf numFmtId="0" fontId="139" fillId="0" borderId="172" applyNumberFormat="0" applyFill="0" applyAlignment="0" applyProtection="0">
      <alignment vertical="center"/>
    </xf>
    <xf numFmtId="0" fontId="139" fillId="0" borderId="172" applyNumberFormat="0" applyFill="0" applyAlignment="0" applyProtection="0">
      <alignment vertical="center"/>
    </xf>
    <xf numFmtId="0" fontId="18" fillId="0" borderId="182">
      <alignment horizontal="distributed"/>
    </xf>
    <xf numFmtId="0" fontId="23" fillId="0" borderId="192">
      <alignment horizontal="center"/>
    </xf>
    <xf numFmtId="227" fontId="82" fillId="0" borderId="175">
      <alignment horizontal="centerContinuous" vertical="center"/>
    </xf>
    <xf numFmtId="0" fontId="16" fillId="0" borderId="183">
      <protection locked="0"/>
    </xf>
    <xf numFmtId="0" fontId="136" fillId="24" borderId="187" applyNumberFormat="0" applyAlignment="0" applyProtection="0">
      <alignment vertical="center"/>
    </xf>
    <xf numFmtId="0" fontId="136" fillId="24" borderId="187" applyNumberFormat="0" applyAlignment="0" applyProtection="0">
      <alignment vertical="center"/>
    </xf>
    <xf numFmtId="0" fontId="136" fillId="24" borderId="187" applyNumberFormat="0" applyAlignment="0" applyProtection="0">
      <alignment vertical="center"/>
    </xf>
    <xf numFmtId="0" fontId="136" fillId="24" borderId="184" applyNumberFormat="0" applyAlignment="0" applyProtection="0">
      <alignment vertical="center"/>
    </xf>
    <xf numFmtId="0" fontId="181" fillId="14" borderId="173" applyNumberFormat="0" applyAlignment="0" applyProtection="0">
      <alignment vertical="center"/>
    </xf>
    <xf numFmtId="0" fontId="18" fillId="0" borderId="0">
      <protection locked="0"/>
    </xf>
    <xf numFmtId="0" fontId="173" fillId="10" borderId="169" applyNumberFormat="0" applyAlignment="0" applyProtection="0">
      <alignment vertical="center"/>
    </xf>
    <xf numFmtId="0" fontId="173" fillId="10" borderId="169" applyNumberFormat="0" applyAlignment="0" applyProtection="0">
      <alignment vertical="center"/>
    </xf>
    <xf numFmtId="0" fontId="181" fillId="14" borderId="173" applyNumberFormat="0" applyAlignment="0" applyProtection="0">
      <alignment vertical="center"/>
    </xf>
    <xf numFmtId="0" fontId="13" fillId="0" borderId="177" applyFont="0" applyBorder="0">
      <alignment horizontal="center" vertical="center"/>
    </xf>
    <xf numFmtId="4" fontId="16" fillId="0" borderId="0">
      <protection locked="0"/>
    </xf>
    <xf numFmtId="0" fontId="132" fillId="14" borderId="193" applyNumberFormat="0" applyAlignment="0" applyProtection="0">
      <alignment vertical="center"/>
    </xf>
    <xf numFmtId="0" fontId="197" fillId="0" borderId="174" applyBorder="0">
      <alignment vertical="top"/>
      <protection locked="0"/>
    </xf>
    <xf numFmtId="0" fontId="10" fillId="12" borderId="194" applyNumberFormat="0" applyFont="0" applyAlignment="0" applyProtection="0">
      <alignment vertical="center"/>
    </xf>
    <xf numFmtId="0" fontId="132" fillId="14" borderId="169" applyNumberFormat="0" applyAlignment="0" applyProtection="0">
      <alignment vertical="center"/>
    </xf>
    <xf numFmtId="0" fontId="132" fillId="14" borderId="193" applyNumberFormat="0" applyAlignment="0" applyProtection="0">
      <alignment vertical="center"/>
    </xf>
    <xf numFmtId="0" fontId="42" fillId="0" borderId="199">
      <alignment horizontal="left" vertical="center"/>
    </xf>
    <xf numFmtId="0" fontId="17" fillId="0" borderId="175">
      <alignment horizontal="centerContinuous" vertical="center"/>
    </xf>
    <xf numFmtId="0" fontId="16" fillId="0" borderId="183">
      <protection locked="0"/>
    </xf>
    <xf numFmtId="0" fontId="42" fillId="0" borderId="199">
      <alignment horizontal="left" vertical="center"/>
    </xf>
    <xf numFmtId="10" fontId="40" fillId="3" borderId="177" applyNumberFormat="0" applyBorder="0" applyAlignment="0" applyProtection="0"/>
    <xf numFmtId="0" fontId="136" fillId="24" borderId="187" applyNumberFormat="0" applyAlignment="0" applyProtection="0">
      <alignment vertical="center"/>
    </xf>
    <xf numFmtId="0" fontId="173" fillId="10" borderId="193" applyNumberFormat="0" applyAlignment="0" applyProtection="0">
      <alignment vertical="center"/>
    </xf>
    <xf numFmtId="0" fontId="17" fillId="0" borderId="175">
      <alignment horizontal="centerContinuous"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36" fillId="24" borderId="187" applyNumberFormat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48" fillId="0" borderId="0">
      <alignment vertical="center"/>
    </xf>
    <xf numFmtId="0" fontId="136" fillId="24" borderId="195" applyNumberFormat="0" applyAlignment="0" applyProtection="0">
      <alignment vertical="center"/>
    </xf>
    <xf numFmtId="0" fontId="170" fillId="24" borderId="171" applyNumberFormat="0" applyAlignment="0" applyProtection="0">
      <alignment vertical="center"/>
    </xf>
    <xf numFmtId="0" fontId="140" fillId="10" borderId="193" applyNumberFormat="0" applyAlignment="0" applyProtection="0">
      <alignment vertical="center"/>
    </xf>
    <xf numFmtId="181" fontId="13" fillId="0" borderId="142"/>
    <xf numFmtId="4" fontId="16" fillId="0" borderId="0">
      <protection locked="0"/>
    </xf>
    <xf numFmtId="0" fontId="156" fillId="14" borderId="193" applyNumberFormat="0" applyAlignment="0" applyProtection="0">
      <alignment vertical="center"/>
    </xf>
    <xf numFmtId="0" fontId="173" fillId="10" borderId="193" applyNumberFormat="0" applyAlignment="0" applyProtection="0">
      <alignment vertical="center"/>
    </xf>
    <xf numFmtId="38" fontId="18" fillId="0" borderId="166">
      <alignment horizontal="right"/>
    </xf>
    <xf numFmtId="0" fontId="17" fillId="0" borderId="175">
      <alignment horizontal="centerContinuous" vertical="center"/>
    </xf>
    <xf numFmtId="0" fontId="172" fillId="0" borderId="196" applyNumberFormat="0" applyFill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6" fillId="0" borderId="186">
      <protection locked="0"/>
    </xf>
    <xf numFmtId="4" fontId="16" fillId="0" borderId="0">
      <protection locked="0"/>
    </xf>
    <xf numFmtId="0" fontId="183" fillId="0" borderId="0">
      <alignment vertical="center"/>
    </xf>
    <xf numFmtId="9" fontId="149" fillId="0" borderId="0" applyFont="0" applyFill="0" applyBorder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0" fontId="181" fillId="14" borderId="197" applyNumberFormat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3" fontId="23" fillId="0" borderId="190"/>
    <xf numFmtId="0" fontId="10" fillId="0" borderId="177">
      <alignment horizontal="right" vertical="center" shrinkToFit="1"/>
    </xf>
    <xf numFmtId="0" fontId="172" fillId="0" borderId="196" applyNumberFormat="0" applyFill="0" applyAlignment="0" applyProtection="0">
      <alignment vertical="center"/>
    </xf>
    <xf numFmtId="0" fontId="183" fillId="0" borderId="0">
      <alignment vertical="center"/>
    </xf>
    <xf numFmtId="0" fontId="136" fillId="24" borderId="171" applyNumberFormat="0" applyAlignment="0" applyProtection="0">
      <alignment vertical="center"/>
    </xf>
    <xf numFmtId="0" fontId="139" fillId="0" borderId="196" applyNumberFormat="0" applyFill="0" applyAlignment="0" applyProtection="0">
      <alignment vertical="center"/>
    </xf>
    <xf numFmtId="0" fontId="173" fillId="10" borderId="169" applyNumberFormat="0" applyAlignment="0" applyProtection="0">
      <alignment vertical="center"/>
    </xf>
    <xf numFmtId="0" fontId="80" fillId="0" borderId="157">
      <alignment horizontal="distributed"/>
    </xf>
    <xf numFmtId="0" fontId="17" fillId="0" borderId="175">
      <alignment horizontal="centerContinuous" vertical="center"/>
    </xf>
    <xf numFmtId="227" fontId="82" fillId="0" borderId="175">
      <alignment horizontal="centerContinuous" vertical="center"/>
    </xf>
    <xf numFmtId="227" fontId="82" fillId="0" borderId="175">
      <alignment horizontal="centerContinuous" vertical="center"/>
    </xf>
    <xf numFmtId="0" fontId="17" fillId="0" borderId="175">
      <alignment horizontal="centerContinuous" vertical="center"/>
    </xf>
    <xf numFmtId="0" fontId="16" fillId="0" borderId="191">
      <protection locked="0"/>
    </xf>
    <xf numFmtId="0" fontId="139" fillId="0" borderId="196" applyNumberFormat="0" applyFill="0" applyAlignment="0" applyProtection="0">
      <alignment vertical="center"/>
    </xf>
    <xf numFmtId="0" fontId="139" fillId="0" borderId="196" applyNumberFormat="0" applyFill="0" applyAlignment="0" applyProtection="0">
      <alignment vertical="center"/>
    </xf>
    <xf numFmtId="0" fontId="17" fillId="0" borderId="175">
      <alignment horizontal="centerContinuous" vertical="center"/>
    </xf>
    <xf numFmtId="0" fontId="156" fillId="14" borderId="193" applyNumberFormat="0" applyAlignment="0" applyProtection="0">
      <alignment vertical="center"/>
    </xf>
    <xf numFmtId="41" fontId="23" fillId="0" borderId="177" applyNumberFormat="0" applyFont="0" applyFill="0" applyBorder="0" applyProtection="0">
      <alignment horizontal="distributed"/>
    </xf>
    <xf numFmtId="4" fontId="16" fillId="0" borderId="0">
      <protection locked="0"/>
    </xf>
    <xf numFmtId="0" fontId="170" fillId="24" borderId="195" applyNumberFormat="0" applyAlignment="0" applyProtection="0">
      <alignment vertical="center"/>
    </xf>
    <xf numFmtId="0" fontId="10" fillId="12" borderId="170" applyNumberFormat="0" applyFont="0" applyAlignment="0" applyProtection="0">
      <alignment vertical="center"/>
    </xf>
    <xf numFmtId="0" fontId="132" fillId="14" borderId="169" applyNumberFormat="0" applyAlignment="0" applyProtection="0">
      <alignment vertical="center"/>
    </xf>
    <xf numFmtId="0" fontId="37" fillId="0" borderId="186" applyNumberFormat="0" applyFont="0" applyFill="0" applyAlignment="0" applyProtection="0"/>
    <xf numFmtId="0" fontId="136" fillId="24" borderId="171" applyNumberFormat="0" applyAlignment="0" applyProtection="0">
      <alignment vertical="center"/>
    </xf>
    <xf numFmtId="0" fontId="37" fillId="0" borderId="167" applyNumberFormat="0" applyFont="0" applyFill="0" applyAlignment="0" applyProtection="0"/>
    <xf numFmtId="0" fontId="23" fillId="0" borderId="192">
      <alignment horizontal="center"/>
    </xf>
    <xf numFmtId="0" fontId="11" fillId="0" borderId="0">
      <alignment horizontal="center" vertical="center"/>
    </xf>
    <xf numFmtId="38" fontId="18" fillId="0" borderId="180">
      <alignment horizontal="right"/>
    </xf>
    <xf numFmtId="0" fontId="85" fillId="0" borderId="191" applyNumberFormat="0" applyFont="0" applyFill="0" applyAlignment="0" applyProtection="0"/>
    <xf numFmtId="0" fontId="17" fillId="0" borderId="175">
      <alignment horizontal="centerContinuous" vertical="center"/>
    </xf>
    <xf numFmtId="227" fontId="82" fillId="0" borderId="175">
      <alignment horizontal="centerContinuous" vertical="center"/>
    </xf>
    <xf numFmtId="0" fontId="23" fillId="0" borderId="177"/>
    <xf numFmtId="3" fontId="23" fillId="0" borderId="189"/>
    <xf numFmtId="258" fontId="18" fillId="0" borderId="177" applyFill="0" applyBorder="0" applyAlignment="0"/>
    <xf numFmtId="0" fontId="23" fillId="0" borderId="168">
      <alignment horizontal="center"/>
    </xf>
    <xf numFmtId="0" fontId="16" fillId="0" borderId="167">
      <protection locked="0"/>
    </xf>
    <xf numFmtId="0" fontId="172" fillId="0" borderId="172" applyNumberFormat="0" applyFill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32" fillId="14" borderId="193" applyNumberFormat="0" applyAlignment="0" applyProtection="0">
      <alignment vertical="center"/>
    </xf>
    <xf numFmtId="0" fontId="10" fillId="12" borderId="194" applyNumberFormat="0" applyFont="0" applyAlignment="0" applyProtection="0">
      <alignment vertical="center"/>
    </xf>
    <xf numFmtId="0" fontId="37" fillId="0" borderId="183" applyNumberFormat="0" applyFont="0" applyFill="0" applyAlignment="0" applyProtection="0"/>
    <xf numFmtId="0" fontId="18" fillId="0" borderId="0">
      <protection locked="0"/>
    </xf>
    <xf numFmtId="0" fontId="139" fillId="0" borderId="196" applyNumberFormat="0" applyFill="0" applyAlignment="0" applyProtection="0">
      <alignment vertical="center"/>
    </xf>
    <xf numFmtId="227" fontId="82" fillId="0" borderId="175">
      <alignment horizontal="centerContinuous" vertical="center"/>
    </xf>
    <xf numFmtId="0" fontId="16" fillId="0" borderId="191">
      <protection locked="0"/>
    </xf>
    <xf numFmtId="4" fontId="1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70" fillId="24" borderId="187" applyNumberFormat="0" applyAlignment="0" applyProtection="0">
      <alignment vertical="center"/>
    </xf>
    <xf numFmtId="0" fontId="140" fillId="10" borderId="169" applyNumberFormat="0" applyAlignment="0" applyProtection="0">
      <alignment vertical="center"/>
    </xf>
    <xf numFmtId="0" fontId="132" fillId="14" borderId="193" applyNumberFormat="0" applyAlignment="0" applyProtection="0">
      <alignment vertical="center"/>
    </xf>
    <xf numFmtId="0" fontId="17" fillId="0" borderId="175">
      <alignment horizontal="centerContinuous" vertical="center"/>
    </xf>
    <xf numFmtId="181" fontId="13" fillId="0" borderId="181"/>
    <xf numFmtId="0" fontId="181" fillId="14" borderId="197" applyNumberFormat="0" applyAlignment="0" applyProtection="0">
      <alignment vertical="center"/>
    </xf>
    <xf numFmtId="0" fontId="140" fillId="10" borderId="169" applyNumberFormat="0" applyAlignment="0" applyProtection="0">
      <alignment vertical="center"/>
    </xf>
    <xf numFmtId="0" fontId="139" fillId="0" borderId="172" applyNumberFormat="0" applyFill="0" applyAlignment="0" applyProtection="0">
      <alignment vertical="center"/>
    </xf>
    <xf numFmtId="0" fontId="10" fillId="12" borderId="170" applyNumberFormat="0" applyFont="0" applyAlignment="0" applyProtection="0">
      <alignment vertical="center"/>
    </xf>
    <xf numFmtId="0" fontId="139" fillId="0" borderId="172" applyNumberFormat="0" applyFill="0" applyAlignment="0" applyProtection="0">
      <alignment vertical="center"/>
    </xf>
    <xf numFmtId="0" fontId="136" fillId="24" borderId="187" applyNumberFormat="0" applyAlignment="0" applyProtection="0">
      <alignment vertical="center"/>
    </xf>
    <xf numFmtId="0" fontId="11" fillId="0" borderId="0">
      <alignment horizontal="center" vertical="center"/>
    </xf>
    <xf numFmtId="0" fontId="140" fillId="10" borderId="193" applyNumberFormat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70" fillId="24" borderId="171" applyNumberFormat="0" applyAlignment="0" applyProtection="0">
      <alignment vertical="center"/>
    </xf>
    <xf numFmtId="0" fontId="136" fillId="24" borderId="195" applyNumberFormat="0" applyAlignment="0" applyProtection="0">
      <alignment vertical="center"/>
    </xf>
    <xf numFmtId="178" fontId="18" fillId="0" borderId="175">
      <alignment horizontal="centerContinuous" vertical="center"/>
    </xf>
    <xf numFmtId="0" fontId="10" fillId="12" borderId="194" applyNumberFormat="0" applyFont="0" applyAlignment="0" applyProtection="0">
      <alignment vertical="center"/>
    </xf>
    <xf numFmtId="0" fontId="139" fillId="0" borderId="172" applyNumberFormat="0" applyFill="0" applyAlignment="0" applyProtection="0">
      <alignment vertical="center"/>
    </xf>
    <xf numFmtId="0" fontId="136" fillId="24" borderId="171" applyNumberFormat="0" applyAlignment="0" applyProtection="0">
      <alignment vertical="center"/>
    </xf>
    <xf numFmtId="0" fontId="10" fillId="12" borderId="170" applyNumberFormat="0" applyFont="0" applyAlignment="0" applyProtection="0">
      <alignment vertical="center"/>
    </xf>
    <xf numFmtId="0" fontId="10" fillId="12" borderId="170" applyNumberFormat="0" applyFont="0" applyAlignment="0" applyProtection="0">
      <alignment vertical="center"/>
    </xf>
    <xf numFmtId="0" fontId="10" fillId="12" borderId="170" applyNumberFormat="0" applyFont="0" applyAlignment="0" applyProtection="0">
      <alignment vertical="center"/>
    </xf>
    <xf numFmtId="0" fontId="132" fillId="14" borderId="169" applyNumberFormat="0" applyAlignment="0" applyProtection="0">
      <alignment vertical="center"/>
    </xf>
    <xf numFmtId="0" fontId="10" fillId="12" borderId="194" applyNumberFormat="0" applyFont="0" applyAlignment="0" applyProtection="0">
      <alignment vertical="center"/>
    </xf>
    <xf numFmtId="0" fontId="10" fillId="12" borderId="194" applyNumberFormat="0" applyFont="0" applyAlignment="0" applyProtection="0">
      <alignment vertical="center"/>
    </xf>
    <xf numFmtId="0" fontId="181" fillId="14" borderId="173" applyNumberFormat="0" applyAlignment="0" applyProtection="0">
      <alignment vertical="center"/>
    </xf>
    <xf numFmtId="10" fontId="40" fillId="6" borderId="177" applyNumberFormat="0" applyBorder="0" applyAlignment="0" applyProtection="0"/>
    <xf numFmtId="0" fontId="10" fillId="12" borderId="194" applyNumberFormat="0" applyFont="0" applyAlignment="0" applyProtection="0">
      <alignment vertical="center"/>
    </xf>
    <xf numFmtId="0" fontId="18" fillId="0" borderId="0">
      <protection locked="0"/>
    </xf>
    <xf numFmtId="0" fontId="11" fillId="0" borderId="0">
      <alignment horizontal="center" vertical="center"/>
    </xf>
    <xf numFmtId="240" fontId="149" fillId="0" borderId="0" applyFont="0" applyFill="0" applyBorder="0" applyAlignment="0" applyProtection="0">
      <alignment vertical="center"/>
    </xf>
    <xf numFmtId="178" fontId="18" fillId="0" borderId="175">
      <alignment horizontal="centerContinuous" vertical="center"/>
    </xf>
    <xf numFmtId="41" fontId="23" fillId="0" borderId="177" applyNumberFormat="0" applyFont="0" applyFill="0" applyBorder="0" applyProtection="0">
      <alignment horizontal="distributed"/>
    </xf>
    <xf numFmtId="0" fontId="17" fillId="0" borderId="175">
      <alignment horizontal="centerContinuous" vertical="center"/>
    </xf>
    <xf numFmtId="0" fontId="97" fillId="0" borderId="177">
      <alignment vertical="center"/>
    </xf>
    <xf numFmtId="0" fontId="136" fillId="24" borderId="195" applyNumberFormat="0" applyAlignment="0" applyProtection="0">
      <alignment vertical="center"/>
    </xf>
    <xf numFmtId="0" fontId="16" fillId="0" borderId="183">
      <protection locked="0"/>
    </xf>
    <xf numFmtId="0" fontId="173" fillId="10" borderId="193" applyNumberFormat="0" applyAlignment="0" applyProtection="0">
      <alignment vertical="center"/>
    </xf>
    <xf numFmtId="0" fontId="10" fillId="12" borderId="194" applyNumberFormat="0" applyFont="0" applyAlignment="0" applyProtection="0">
      <alignment vertical="center"/>
    </xf>
    <xf numFmtId="0" fontId="17" fillId="0" borderId="175">
      <alignment horizontal="centerContinuous" vertical="center"/>
    </xf>
    <xf numFmtId="3" fontId="80" fillId="0" borderId="177"/>
    <xf numFmtId="0" fontId="170" fillId="24" borderId="187" applyNumberFormat="0" applyAlignment="0" applyProtection="0">
      <alignment vertical="center"/>
    </xf>
    <xf numFmtId="0" fontId="140" fillId="10" borderId="193" applyNumberFormat="0" applyAlignment="0" applyProtection="0">
      <alignment vertical="center"/>
    </xf>
    <xf numFmtId="0" fontId="18" fillId="0" borderId="0">
      <protection locked="0"/>
    </xf>
    <xf numFmtId="0" fontId="18" fillId="0" borderId="0">
      <protection locked="0"/>
    </xf>
    <xf numFmtId="0" fontId="17" fillId="0" borderId="175">
      <alignment horizontal="centerContinuous" vertical="center"/>
    </xf>
    <xf numFmtId="0" fontId="18" fillId="0" borderId="0">
      <protection locked="0"/>
    </xf>
    <xf numFmtId="0" fontId="17" fillId="0" borderId="175">
      <alignment horizontal="centerContinuous" vertical="center"/>
    </xf>
    <xf numFmtId="0" fontId="18" fillId="0" borderId="0">
      <protection locked="0"/>
    </xf>
    <xf numFmtId="0" fontId="17" fillId="0" borderId="175">
      <alignment horizontal="centerContinuous" vertical="center"/>
    </xf>
    <xf numFmtId="0" fontId="16" fillId="0" borderId="186">
      <protection locked="0"/>
    </xf>
    <xf numFmtId="4" fontId="16" fillId="0" borderId="0">
      <protection locked="0"/>
    </xf>
    <xf numFmtId="0" fontId="18" fillId="0" borderId="177">
      <alignment horizontal="distributed" vertical="center"/>
    </xf>
    <xf numFmtId="3" fontId="23" fillId="0" borderId="177"/>
    <xf numFmtId="0" fontId="24" fillId="0" borderId="177"/>
    <xf numFmtId="0" fontId="85" fillId="0" borderId="167" applyNumberFormat="0" applyFont="0" applyFill="0" applyAlignment="0" applyProtection="0"/>
    <xf numFmtId="240" fontId="149" fillId="0" borderId="0" applyFont="0" applyFill="0" applyBorder="0" applyAlignment="0" applyProtection="0">
      <alignment vertical="center"/>
    </xf>
    <xf numFmtId="273" fontId="30" fillId="0" borderId="177">
      <alignment vertical="center"/>
    </xf>
    <xf numFmtId="0" fontId="139" fillId="0" borderId="196" applyNumberFormat="0" applyFill="0" applyAlignment="0" applyProtection="0">
      <alignment vertical="center"/>
    </xf>
    <xf numFmtId="0" fontId="172" fillId="0" borderId="172" applyNumberFormat="0" applyFill="0" applyAlignment="0" applyProtection="0">
      <alignment vertical="center"/>
    </xf>
    <xf numFmtId="0" fontId="18" fillId="0" borderId="157">
      <alignment horizontal="distributed"/>
    </xf>
    <xf numFmtId="0" fontId="139" fillId="0" borderId="196" applyNumberFormat="0" applyFill="0" applyAlignment="0" applyProtection="0">
      <alignment vertical="center"/>
    </xf>
    <xf numFmtId="0" fontId="183" fillId="0" borderId="0">
      <alignment vertical="center"/>
    </xf>
    <xf numFmtId="0" fontId="10" fillId="12" borderId="194" applyNumberFormat="0" applyFont="0" applyAlignment="0" applyProtection="0">
      <alignment vertical="center"/>
    </xf>
    <xf numFmtId="0" fontId="23" fillId="0" borderId="168">
      <alignment horizontal="center"/>
    </xf>
    <xf numFmtId="0" fontId="11" fillId="0" borderId="0">
      <alignment horizontal="center" vertical="center"/>
    </xf>
    <xf numFmtId="0" fontId="132" fillId="14" borderId="169" applyNumberFormat="0" applyAlignment="0" applyProtection="0">
      <alignment vertical="center"/>
    </xf>
    <xf numFmtId="0" fontId="132" fillId="14" borderId="169" applyNumberFormat="0" applyAlignment="0" applyProtection="0">
      <alignment vertical="center"/>
    </xf>
    <xf numFmtId="0" fontId="11" fillId="0" borderId="0">
      <alignment horizontal="center" vertical="center"/>
    </xf>
    <xf numFmtId="0" fontId="183" fillId="0" borderId="0">
      <alignment vertical="center"/>
    </xf>
    <xf numFmtId="0" fontId="18" fillId="0" borderId="0">
      <protection locked="0"/>
    </xf>
    <xf numFmtId="0" fontId="136" fillId="24" borderId="195" applyNumberFormat="0" applyAlignment="0" applyProtection="0">
      <alignment vertical="center"/>
    </xf>
    <xf numFmtId="0" fontId="172" fillId="0" borderId="196" applyNumberFormat="0" applyFill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7" fillId="0" borderId="175">
      <alignment horizontal="centerContinuous" vertical="center"/>
    </xf>
    <xf numFmtId="0" fontId="197" fillId="0" borderId="198" applyBorder="0">
      <alignment vertical="top"/>
      <protection locked="0"/>
    </xf>
    <xf numFmtId="284" fontId="186" fillId="0" borderId="142" applyAlignment="0" applyProtection="0"/>
    <xf numFmtId="0" fontId="172" fillId="0" borderId="172" applyNumberFormat="0" applyFill="0" applyAlignment="0" applyProtection="0">
      <alignment vertical="center"/>
    </xf>
    <xf numFmtId="0" fontId="42" fillId="0" borderId="199">
      <alignment horizontal="left" vertical="center"/>
    </xf>
    <xf numFmtId="0" fontId="148" fillId="0" borderId="0">
      <alignment vertical="center"/>
    </xf>
    <xf numFmtId="0" fontId="10" fillId="12" borderId="170" applyNumberFormat="0" applyFont="0" applyAlignment="0" applyProtection="0">
      <alignment vertical="center"/>
    </xf>
    <xf numFmtId="0" fontId="10" fillId="12" borderId="170" applyNumberFormat="0" applyFont="0" applyAlignment="0" applyProtection="0">
      <alignment vertical="center"/>
    </xf>
    <xf numFmtId="0" fontId="10" fillId="12" borderId="170" applyNumberFormat="0" applyFont="0" applyAlignment="0" applyProtection="0">
      <alignment vertical="center"/>
    </xf>
    <xf numFmtId="0" fontId="156" fillId="14" borderId="169" applyNumberFormat="0" applyAlignment="0" applyProtection="0">
      <alignment vertical="center"/>
    </xf>
    <xf numFmtId="0" fontId="156" fillId="14" borderId="169" applyNumberFormat="0" applyAlignment="0" applyProtection="0">
      <alignment vertical="center"/>
    </xf>
    <xf numFmtId="0" fontId="10" fillId="0" borderId="177" applyNumberFormat="0" applyFill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270" fontId="80" fillId="0" borderId="175" applyFont="0" applyFill="0" applyBorder="0" applyAlignment="0" applyProtection="0">
      <alignment vertical="center"/>
    </xf>
    <xf numFmtId="0" fontId="148" fillId="0" borderId="0">
      <alignment vertical="center"/>
    </xf>
    <xf numFmtId="0" fontId="42" fillId="0" borderId="158">
      <alignment horizontal="left" vertical="center"/>
    </xf>
    <xf numFmtId="0" fontId="42" fillId="0" borderId="158">
      <alignment horizontal="left" vertical="center"/>
    </xf>
    <xf numFmtId="0" fontId="42" fillId="0" borderId="158">
      <alignment horizontal="left" vertical="center"/>
    </xf>
    <xf numFmtId="0" fontId="42" fillId="0" borderId="158">
      <alignment horizontal="left" vertical="center"/>
    </xf>
    <xf numFmtId="0" fontId="42" fillId="0" borderId="158">
      <alignment horizontal="left" vertical="center"/>
    </xf>
    <xf numFmtId="0" fontId="16" fillId="0" borderId="191">
      <protection locked="0"/>
    </xf>
    <xf numFmtId="0" fontId="82" fillId="0" borderId="175">
      <alignment horizontal="centerContinuous" vertical="center"/>
    </xf>
    <xf numFmtId="0" fontId="136" fillId="24" borderId="195" applyNumberFormat="0" applyAlignment="0" applyProtection="0">
      <alignment vertical="center"/>
    </xf>
    <xf numFmtId="0" fontId="136" fillId="24" borderId="195" applyNumberFormat="0" applyAlignment="0" applyProtection="0">
      <alignment vertical="center"/>
    </xf>
    <xf numFmtId="0" fontId="10" fillId="12" borderId="194" applyNumberFormat="0" applyFont="0" applyAlignment="0" applyProtection="0">
      <alignment vertical="center"/>
    </xf>
    <xf numFmtId="0" fontId="42" fillId="0" borderId="199">
      <alignment horizontal="left" vertical="center"/>
    </xf>
    <xf numFmtId="0" fontId="170" fillId="24" borderId="171" applyNumberFormat="0" applyAlignment="0" applyProtection="0">
      <alignment vertical="center"/>
    </xf>
    <xf numFmtId="0" fontId="170" fillId="24" borderId="184" applyNumberFormat="0" applyAlignment="0" applyProtection="0">
      <alignment vertical="center"/>
    </xf>
    <xf numFmtId="0" fontId="132" fillId="14" borderId="193" applyNumberFormat="0" applyAlignment="0" applyProtection="0">
      <alignment vertical="center"/>
    </xf>
    <xf numFmtId="0" fontId="146" fillId="14" borderId="173" applyNumberFormat="0" applyAlignment="0" applyProtection="0">
      <alignment vertical="center"/>
    </xf>
    <xf numFmtId="0" fontId="146" fillId="14" borderId="173" applyNumberFormat="0" applyAlignment="0" applyProtection="0">
      <alignment vertical="center"/>
    </xf>
    <xf numFmtId="0" fontId="146" fillId="14" borderId="173" applyNumberFormat="0" applyAlignment="0" applyProtection="0">
      <alignment vertical="center"/>
    </xf>
    <xf numFmtId="0" fontId="146" fillId="14" borderId="173" applyNumberFormat="0" applyAlignment="0" applyProtection="0">
      <alignment vertical="center"/>
    </xf>
    <xf numFmtId="0" fontId="146" fillId="14" borderId="173" applyNumberFormat="0" applyAlignment="0" applyProtection="0">
      <alignment vertical="center"/>
    </xf>
    <xf numFmtId="0" fontId="140" fillId="10" borderId="193" applyNumberFormat="0" applyAlignment="0" applyProtection="0">
      <alignment vertical="center"/>
    </xf>
    <xf numFmtId="0" fontId="136" fillId="24" borderId="184" applyNumberFormat="0" applyAlignment="0" applyProtection="0">
      <alignment vertical="center"/>
    </xf>
    <xf numFmtId="0" fontId="136" fillId="24" borderId="184" applyNumberFormat="0" applyAlignment="0" applyProtection="0">
      <alignment vertical="center"/>
    </xf>
    <xf numFmtId="0" fontId="136" fillId="24" borderId="184" applyNumberFormat="0" applyAlignment="0" applyProtection="0">
      <alignment vertical="center"/>
    </xf>
    <xf numFmtId="0" fontId="136" fillId="24" borderId="184" applyNumberFormat="0" applyAlignment="0" applyProtection="0">
      <alignment vertical="center"/>
    </xf>
    <xf numFmtId="0" fontId="136" fillId="24" borderId="184" applyNumberFormat="0" applyAlignment="0" applyProtection="0">
      <alignment vertical="center"/>
    </xf>
    <xf numFmtId="0" fontId="170" fillId="24" borderId="187" applyNumberFormat="0" applyAlignment="0" applyProtection="0">
      <alignment vertical="center"/>
    </xf>
    <xf numFmtId="0" fontId="146" fillId="14" borderId="197" applyNumberFormat="0" applyAlignment="0" applyProtection="0">
      <alignment vertical="center"/>
    </xf>
    <xf numFmtId="0" fontId="146" fillId="14" borderId="197" applyNumberFormat="0" applyAlignment="0" applyProtection="0">
      <alignment vertical="center"/>
    </xf>
    <xf numFmtId="0" fontId="146" fillId="14" borderId="197" applyNumberFormat="0" applyAlignment="0" applyProtection="0">
      <alignment vertical="center"/>
    </xf>
    <xf numFmtId="0" fontId="146" fillId="14" borderId="197" applyNumberFormat="0" applyAlignment="0" applyProtection="0">
      <alignment vertical="center"/>
    </xf>
    <xf numFmtId="0" fontId="146" fillId="14" borderId="197" applyNumberFormat="0" applyAlignment="0" applyProtection="0">
      <alignment vertical="center"/>
    </xf>
    <xf numFmtId="240" fontId="149" fillId="0" borderId="0" applyFont="0" applyFill="0" applyBorder="0" applyAlignment="0" applyProtection="0">
      <alignment vertical="center"/>
    </xf>
    <xf numFmtId="9" fontId="149" fillId="0" borderId="0" applyFont="0" applyFill="0" applyBorder="0" applyAlignment="0" applyProtection="0">
      <alignment vertical="center"/>
    </xf>
    <xf numFmtId="0" fontId="183" fillId="0" borderId="0">
      <alignment vertical="center"/>
    </xf>
    <xf numFmtId="240" fontId="149" fillId="0" borderId="0" applyFont="0" applyFill="0" applyBorder="0" applyAlignment="0" applyProtection="0">
      <alignment vertical="center"/>
    </xf>
    <xf numFmtId="0" fontId="11" fillId="0" borderId="0">
      <alignment horizontal="center" vertical="center"/>
    </xf>
    <xf numFmtId="4" fontId="1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80" fillId="0" borderId="0">
      <alignment vertical="center"/>
    </xf>
    <xf numFmtId="0" fontId="282" fillId="0" borderId="0"/>
    <xf numFmtId="9" fontId="280" fillId="0" borderId="0" applyFont="0" applyFill="0" applyBorder="0" applyAlignment="0" applyProtection="0">
      <alignment vertical="center"/>
    </xf>
  </cellStyleXfs>
  <cellXfs count="1139">
    <xf numFmtId="0" fontId="0" fillId="0" borderId="0" xfId="0">
      <alignment vertical="center"/>
    </xf>
    <xf numFmtId="0" fontId="11" fillId="0" borderId="0" xfId="0" applyFont="1">
      <alignment vertical="center"/>
    </xf>
    <xf numFmtId="176" fontId="128" fillId="0" borderId="4" xfId="7661" applyNumberFormat="1" applyFont="1" applyBorder="1" applyAlignment="1">
      <alignment horizontal="center" vertical="center"/>
    </xf>
    <xf numFmtId="0" fontId="128" fillId="0" borderId="14" xfId="4466" applyBorder="1">
      <alignment vertical="center"/>
    </xf>
    <xf numFmtId="0" fontId="0" fillId="0" borderId="13" xfId="0" applyBorder="1" applyAlignment="1">
      <alignment horizontal="center" vertical="center"/>
    </xf>
    <xf numFmtId="0" fontId="128" fillId="0" borderId="36" xfId="4466" applyBorder="1">
      <alignment vertical="center"/>
    </xf>
    <xf numFmtId="176" fontId="128" fillId="0" borderId="12" xfId="7661" applyNumberFormat="1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21" fillId="0" borderId="38" xfId="4466" applyFont="1" applyBorder="1" applyAlignment="1">
      <alignment horizontal="center" vertical="center"/>
    </xf>
    <xf numFmtId="176" fontId="221" fillId="0" borderId="1" xfId="4466" applyNumberFormat="1" applyFont="1" applyBorder="1" applyAlignment="1">
      <alignment horizontal="center" vertical="center"/>
    </xf>
    <xf numFmtId="0" fontId="125" fillId="0" borderId="39" xfId="0" applyFont="1" applyBorder="1" applyAlignment="1">
      <alignment horizontal="center" vertical="center"/>
    </xf>
    <xf numFmtId="0" fontId="218" fillId="0" borderId="33" xfId="4466" applyFont="1" applyBorder="1" applyAlignment="1">
      <alignment horizontal="center" vertical="center"/>
    </xf>
    <xf numFmtId="0" fontId="218" fillId="0" borderId="32" xfId="4466" applyFont="1" applyBorder="1" applyAlignment="1">
      <alignment horizontal="center" vertical="center"/>
    </xf>
    <xf numFmtId="0" fontId="218" fillId="0" borderId="34" xfId="4466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0" fontId="0" fillId="0" borderId="0" xfId="7662" applyNumberFormat="1" applyFont="1">
      <alignment vertical="center"/>
    </xf>
    <xf numFmtId="10" fontId="0" fillId="0" borderId="0" xfId="0" applyNumberFormat="1">
      <alignment vertical="center"/>
    </xf>
    <xf numFmtId="240" fontId="223" fillId="0" borderId="0" xfId="4652" applyFont="1" applyFill="1" applyAlignment="1">
      <alignment vertical="center"/>
    </xf>
    <xf numFmtId="0" fontId="223" fillId="0" borderId="0" xfId="4651" applyFont="1" applyAlignment="1">
      <alignment vertical="center"/>
    </xf>
    <xf numFmtId="0" fontId="224" fillId="9" borderId="0" xfId="4650" applyFont="1" applyFill="1">
      <alignment vertical="center"/>
    </xf>
    <xf numFmtId="176" fontId="224" fillId="9" borderId="0" xfId="4652" applyNumberFormat="1" applyFont="1" applyFill="1" applyAlignment="1">
      <alignment vertical="center"/>
    </xf>
    <xf numFmtId="240" fontId="224" fillId="9" borderId="0" xfId="4652" applyFont="1" applyFill="1" applyAlignment="1">
      <alignment vertical="center"/>
    </xf>
    <xf numFmtId="0" fontId="224" fillId="9" borderId="0" xfId="4651" applyFont="1" applyFill="1" applyAlignment="1">
      <alignment vertical="center"/>
    </xf>
    <xf numFmtId="240" fontId="224" fillId="0" borderId="0" xfId="4652" applyFont="1" applyFill="1" applyAlignment="1">
      <alignment vertical="center"/>
    </xf>
    <xf numFmtId="0" fontId="224" fillId="0" borderId="0" xfId="4651" applyFont="1" applyAlignment="1">
      <alignment vertical="center"/>
    </xf>
    <xf numFmtId="240" fontId="226" fillId="0" borderId="0" xfId="4652" applyFont="1" applyFill="1" applyAlignment="1">
      <alignment vertical="center"/>
    </xf>
    <xf numFmtId="0" fontId="226" fillId="0" borderId="0" xfId="4651" applyFont="1" applyAlignment="1">
      <alignment vertical="center"/>
    </xf>
    <xf numFmtId="10" fontId="227" fillId="0" borderId="0" xfId="4652" applyNumberFormat="1" applyFont="1" applyFill="1" applyAlignment="1">
      <alignment vertical="center"/>
    </xf>
    <xf numFmtId="41" fontId="224" fillId="0" borderId="0" xfId="7661" applyFont="1" applyFill="1" applyAlignment="1">
      <alignment vertical="center"/>
    </xf>
    <xf numFmtId="0" fontId="226" fillId="9" borderId="12" xfId="4650" applyFont="1" applyFill="1" applyBorder="1" applyAlignment="1">
      <alignment vertical="center" wrapText="1"/>
    </xf>
    <xf numFmtId="240" fontId="225" fillId="9" borderId="12" xfId="4652" applyFont="1" applyFill="1" applyBorder="1" applyAlignment="1">
      <alignment vertical="center"/>
    </xf>
    <xf numFmtId="41" fontId="225" fillId="9" borderId="12" xfId="4652" applyNumberFormat="1" applyFont="1" applyFill="1" applyBorder="1" applyAlignment="1">
      <alignment vertical="center"/>
    </xf>
    <xf numFmtId="0" fontId="225" fillId="9" borderId="37" xfId="4651" applyFont="1" applyFill="1" applyBorder="1" applyAlignment="1">
      <alignment vertical="center"/>
    </xf>
    <xf numFmtId="0" fontId="226" fillId="9" borderId="29" xfId="4650" applyFont="1" applyFill="1" applyBorder="1" applyAlignment="1">
      <alignment vertical="center" wrapText="1"/>
    </xf>
    <xf numFmtId="240" fontId="225" fillId="9" borderId="29" xfId="4652" applyFont="1" applyFill="1" applyBorder="1" applyAlignment="1">
      <alignment vertical="center"/>
    </xf>
    <xf numFmtId="41" fontId="225" fillId="9" borderId="29" xfId="4652" applyNumberFormat="1" applyFont="1" applyFill="1" applyBorder="1" applyAlignment="1">
      <alignment vertical="center"/>
    </xf>
    <xf numFmtId="0" fontId="225" fillId="9" borderId="41" xfId="4651" applyFont="1" applyFill="1" applyBorder="1" applyAlignment="1">
      <alignment vertical="center"/>
    </xf>
    <xf numFmtId="0" fontId="226" fillId="9" borderId="1" xfId="4650" applyFont="1" applyFill="1" applyBorder="1" applyAlignment="1">
      <alignment vertical="center" wrapText="1"/>
    </xf>
    <xf numFmtId="240" fontId="225" fillId="9" borderId="1" xfId="4652" applyFont="1" applyFill="1" applyBorder="1" applyAlignment="1">
      <alignment vertical="center"/>
    </xf>
    <xf numFmtId="41" fontId="225" fillId="9" borderId="1" xfId="4652" applyNumberFormat="1" applyFont="1" applyFill="1" applyBorder="1" applyAlignment="1">
      <alignment vertical="center"/>
    </xf>
    <xf numFmtId="0" fontId="225" fillId="9" borderId="39" xfId="4651" applyFont="1" applyFill="1" applyBorder="1" applyAlignment="1">
      <alignment vertical="center"/>
    </xf>
    <xf numFmtId="240" fontId="224" fillId="9" borderId="0" xfId="4650" applyNumberFormat="1" applyFont="1" applyFill="1">
      <alignment vertical="center"/>
    </xf>
    <xf numFmtId="0" fontId="226" fillId="9" borderId="0" xfId="4651" applyFont="1" applyFill="1" applyAlignment="1">
      <alignment vertical="center"/>
    </xf>
    <xf numFmtId="0" fontId="226" fillId="9" borderId="0" xfId="4652" applyNumberFormat="1" applyFont="1" applyFill="1" applyAlignment="1">
      <alignment vertical="center"/>
    </xf>
    <xf numFmtId="0" fontId="230" fillId="3" borderId="0" xfId="7655" applyFont="1" applyFill="1" applyAlignment="1">
      <alignment vertical="center"/>
    </xf>
    <xf numFmtId="0" fontId="231" fillId="3" borderId="0" xfId="7655" applyFont="1" applyFill="1" applyAlignment="1">
      <alignment vertical="center" shrinkToFit="1"/>
    </xf>
    <xf numFmtId="0" fontId="231" fillId="3" borderId="0" xfId="7655" applyFont="1" applyFill="1" applyAlignment="1">
      <alignment horizontal="center" vertical="center" shrinkToFit="1"/>
    </xf>
    <xf numFmtId="0" fontId="231" fillId="3" borderId="0" xfId="7655" applyFont="1" applyFill="1" applyAlignment="1">
      <alignment horizontal="center" vertical="center"/>
    </xf>
    <xf numFmtId="41" fontId="231" fillId="3" borderId="0" xfId="7655" applyNumberFormat="1" applyFont="1" applyFill="1" applyAlignment="1">
      <alignment horizontal="center" vertical="center"/>
    </xf>
    <xf numFmtId="41" fontId="231" fillId="3" borderId="0" xfId="7655" applyNumberFormat="1" applyFont="1" applyFill="1" applyAlignment="1">
      <alignment vertical="center"/>
    </xf>
    <xf numFmtId="0" fontId="227" fillId="3" borderId="0" xfId="7655" applyFont="1" applyFill="1" applyAlignment="1">
      <alignment vertical="center"/>
    </xf>
    <xf numFmtId="0" fontId="232" fillId="3" borderId="0" xfId="7655" applyFont="1" applyFill="1" applyAlignment="1">
      <alignment vertical="center"/>
    </xf>
    <xf numFmtId="0" fontId="232" fillId="3" borderId="0" xfId="7655" applyFont="1" applyFill="1" applyAlignment="1">
      <alignment horizontal="left" vertical="center"/>
    </xf>
    <xf numFmtId="0" fontId="230" fillId="3" borderId="0" xfId="7655" applyFont="1" applyFill="1" applyAlignment="1">
      <alignment horizontal="center" vertical="center" shrinkToFit="1"/>
    </xf>
    <xf numFmtId="0" fontId="230" fillId="3" borderId="0" xfId="7655" applyFont="1" applyFill="1" applyAlignment="1">
      <alignment horizontal="center" vertical="center"/>
    </xf>
    <xf numFmtId="41" fontId="230" fillId="3" borderId="0" xfId="7655" applyNumberFormat="1" applyFont="1" applyFill="1" applyAlignment="1">
      <alignment horizontal="center" vertical="center"/>
    </xf>
    <xf numFmtId="41" fontId="230" fillId="3" borderId="0" xfId="7655" applyNumberFormat="1" applyFont="1" applyFill="1" applyAlignment="1">
      <alignment vertical="center"/>
    </xf>
    <xf numFmtId="176" fontId="232" fillId="3" borderId="0" xfId="7661" applyNumberFormat="1" applyFont="1" applyFill="1" applyAlignment="1">
      <alignment vertical="center"/>
    </xf>
    <xf numFmtId="0" fontId="232" fillId="3" borderId="0" xfId="7655" applyFont="1" applyFill="1" applyAlignment="1">
      <alignment horizontal="center" vertical="center" shrinkToFit="1"/>
    </xf>
    <xf numFmtId="0" fontId="232" fillId="3" borderId="0" xfId="7655" applyFont="1" applyFill="1" applyAlignment="1">
      <alignment horizontal="center" vertical="center"/>
    </xf>
    <xf numFmtId="41" fontId="232" fillId="3" borderId="0" xfId="7655" applyNumberFormat="1" applyFont="1" applyFill="1" applyAlignment="1">
      <alignment horizontal="center" vertical="center"/>
    </xf>
    <xf numFmtId="41" fontId="232" fillId="3" borderId="0" xfId="7655" applyNumberFormat="1" applyFont="1" applyFill="1" applyAlignment="1">
      <alignment vertical="center"/>
    </xf>
    <xf numFmtId="0" fontId="232" fillId="3" borderId="0" xfId="7655" applyFont="1" applyFill="1" applyAlignment="1">
      <alignment vertical="center" shrinkToFit="1"/>
    </xf>
    <xf numFmtId="0" fontId="234" fillId="0" borderId="0" xfId="7659" applyFont="1" applyAlignment="1">
      <alignment vertical="center"/>
    </xf>
    <xf numFmtId="0" fontId="235" fillId="0" borderId="0" xfId="7659" applyFont="1" applyAlignment="1">
      <alignment horizontal="centerContinuous" vertical="center"/>
    </xf>
    <xf numFmtId="0" fontId="226" fillId="0" borderId="0" xfId="7659" applyFont="1" applyAlignment="1">
      <alignment horizontal="centerContinuous" vertical="center"/>
    </xf>
    <xf numFmtId="0" fontId="226" fillId="0" borderId="0" xfId="7659" applyFont="1" applyAlignment="1">
      <alignment vertical="center"/>
    </xf>
    <xf numFmtId="41" fontId="226" fillId="0" borderId="0" xfId="1197" applyFont="1" applyFill="1" applyAlignment="1">
      <alignment horizontal="left" vertical="center"/>
    </xf>
    <xf numFmtId="0" fontId="226" fillId="0" borderId="0" xfId="7659" applyFont="1" applyAlignment="1">
      <alignment horizontal="right" vertical="center"/>
    </xf>
    <xf numFmtId="0" fontId="226" fillId="0" borderId="0" xfId="7657" applyFont="1" applyAlignment="1">
      <alignment vertical="center"/>
    </xf>
    <xf numFmtId="41" fontId="226" fillId="0" borderId="0" xfId="7658" applyFont="1" applyFill="1" applyAlignment="1">
      <alignment horizontal="left" vertical="center"/>
    </xf>
    <xf numFmtId="0" fontId="226" fillId="0" borderId="0" xfId="7657" applyFont="1" applyAlignment="1">
      <alignment horizontal="right" vertical="center"/>
    </xf>
    <xf numFmtId="0" fontId="237" fillId="0" borderId="0" xfId="4466" applyFont="1" applyAlignment="1">
      <alignment horizontal="center" vertical="center"/>
    </xf>
    <xf numFmtId="0" fontId="237" fillId="9" borderId="0" xfId="4466" applyFont="1" applyFill="1" applyAlignment="1">
      <alignment horizontal="center" vertical="center"/>
    </xf>
    <xf numFmtId="0" fontId="237" fillId="9" borderId="0" xfId="4466" applyFont="1" applyFill="1" applyAlignment="1">
      <alignment horizontal="distributed" vertical="center" indent="1"/>
    </xf>
    <xf numFmtId="0" fontId="238" fillId="9" borderId="0" xfId="4466" applyFont="1" applyFill="1" applyAlignment="1">
      <alignment horizontal="left" vertical="center"/>
    </xf>
    <xf numFmtId="0" fontId="121" fillId="0" borderId="0" xfId="4466" applyFont="1" applyAlignment="1">
      <alignment horizontal="center" vertical="center"/>
    </xf>
    <xf numFmtId="10" fontId="121" fillId="0" borderId="0" xfId="4466" applyNumberFormat="1" applyFont="1" applyAlignment="1">
      <alignment horizontal="center" vertical="center"/>
    </xf>
    <xf numFmtId="0" fontId="239" fillId="0" borderId="0" xfId="4466" applyFont="1" applyAlignment="1">
      <alignment horizontal="left" vertical="center"/>
    </xf>
    <xf numFmtId="0" fontId="121" fillId="9" borderId="0" xfId="4466" applyFont="1" applyFill="1" applyAlignment="1">
      <alignment horizontal="center" vertical="center"/>
    </xf>
    <xf numFmtId="0" fontId="121" fillId="9" borderId="0" xfId="4466" applyFont="1" applyFill="1" applyAlignment="1">
      <alignment horizontal="right" vertical="center"/>
    </xf>
    <xf numFmtId="0" fontId="121" fillId="0" borderId="0" xfId="4466" applyFont="1" applyAlignment="1">
      <alignment horizontal="left" vertical="center"/>
    </xf>
    <xf numFmtId="0" fontId="237" fillId="0" borderId="0" xfId="4466" applyFont="1" applyAlignment="1">
      <alignment horizontal="distributed" vertical="center" indent="1"/>
    </xf>
    <xf numFmtId="0" fontId="121" fillId="0" borderId="0" xfId="4466" applyFont="1">
      <alignment vertical="center"/>
    </xf>
    <xf numFmtId="10" fontId="121" fillId="9" borderId="0" xfId="4466" applyNumberFormat="1" applyFont="1" applyFill="1" applyAlignment="1">
      <alignment horizontal="center" vertical="center"/>
    </xf>
    <xf numFmtId="37" fontId="226" fillId="0" borderId="0" xfId="7652" applyFont="1"/>
    <xf numFmtId="0" fontId="226" fillId="0" borderId="0" xfId="7654" applyFont="1" applyAlignment="1">
      <alignment vertical="center"/>
    </xf>
    <xf numFmtId="41" fontId="237" fillId="9" borderId="0" xfId="3758" applyFont="1" applyFill="1" applyAlignment="1">
      <alignment horizontal="center" vertical="center"/>
    </xf>
    <xf numFmtId="0" fontId="239" fillId="9" borderId="0" xfId="4466" applyFont="1" applyFill="1" applyAlignment="1">
      <alignment horizontal="center" vertical="center"/>
    </xf>
    <xf numFmtId="41" fontId="239" fillId="9" borderId="0" xfId="3758" applyFont="1" applyFill="1" applyAlignment="1">
      <alignment horizontal="center" vertical="center"/>
    </xf>
    <xf numFmtId="0" fontId="239" fillId="9" borderId="0" xfId="4466" applyFont="1" applyFill="1" applyAlignment="1">
      <alignment horizontal="right" vertical="center"/>
    </xf>
    <xf numFmtId="0" fontId="239" fillId="9" borderId="0" xfId="4466" applyFont="1" applyFill="1" applyAlignment="1">
      <alignment horizontal="left" vertical="center"/>
    </xf>
    <xf numFmtId="0" fontId="237" fillId="9" borderId="0" xfId="4466" applyFont="1" applyFill="1" applyAlignment="1">
      <alignment horizontal="left" vertical="center"/>
    </xf>
    <xf numFmtId="41" fontId="237" fillId="0" borderId="0" xfId="3758" applyFont="1" applyAlignment="1">
      <alignment horizontal="center" vertical="center"/>
    </xf>
    <xf numFmtId="0" fontId="226" fillId="0" borderId="0" xfId="7656" applyFont="1" applyAlignment="1">
      <alignment horizontal="center" vertical="center"/>
    </xf>
    <xf numFmtId="273" fontId="226" fillId="0" borderId="0" xfId="1197" applyNumberFormat="1" applyFont="1" applyFill="1" applyAlignment="1">
      <alignment horizontal="center" vertical="center"/>
    </xf>
    <xf numFmtId="41" fontId="226" fillId="0" borderId="0" xfId="1197" applyFont="1" applyFill="1" applyAlignment="1">
      <alignment horizontal="center" vertical="center"/>
    </xf>
    <xf numFmtId="0" fontId="232" fillId="0" borderId="0" xfId="7650" applyFont="1"/>
    <xf numFmtId="0" fontId="232" fillId="0" borderId="0" xfId="7650" applyFont="1" applyAlignment="1">
      <alignment vertical="center"/>
    </xf>
    <xf numFmtId="41" fontId="232" fillId="0" borderId="0" xfId="7650" applyNumberFormat="1" applyFont="1" applyAlignment="1">
      <alignment vertical="center" shrinkToFit="1"/>
    </xf>
    <xf numFmtId="41" fontId="232" fillId="0" borderId="0" xfId="7650" applyNumberFormat="1" applyFont="1" applyAlignment="1">
      <alignment vertical="center"/>
    </xf>
    <xf numFmtId="0" fontId="232" fillId="0" borderId="0" xfId="7650" applyFont="1" applyAlignment="1">
      <alignment horizontal="center" vertical="center" wrapText="1"/>
    </xf>
    <xf numFmtId="41" fontId="232" fillId="0" borderId="0" xfId="7650" applyNumberFormat="1" applyFont="1" applyAlignment="1">
      <alignment horizontal="left" vertical="center" shrinkToFit="1"/>
    </xf>
    <xf numFmtId="41" fontId="232" fillId="0" borderId="0" xfId="7650" applyNumberFormat="1" applyFont="1" applyAlignment="1">
      <alignment horizontal="right" vertical="center" shrinkToFit="1"/>
    </xf>
    <xf numFmtId="41" fontId="232" fillId="0" borderId="0" xfId="7650" applyNumberFormat="1" applyFont="1" applyAlignment="1">
      <alignment horizontal="right" vertical="center"/>
    </xf>
    <xf numFmtId="41" fontId="232" fillId="0" borderId="0" xfId="7650" applyNumberFormat="1" applyFont="1" applyAlignment="1">
      <alignment horizontal="center" vertical="center" shrinkToFit="1"/>
    </xf>
    <xf numFmtId="223" fontId="226" fillId="0" borderId="0" xfId="7651" applyNumberFormat="1" applyFont="1" applyAlignment="1">
      <alignment vertical="center"/>
    </xf>
    <xf numFmtId="223" fontId="240" fillId="0" borderId="0" xfId="7651" applyNumberFormat="1" applyFont="1" applyAlignment="1">
      <alignment vertical="center"/>
    </xf>
    <xf numFmtId="223" fontId="240" fillId="0" borderId="0" xfId="7651" applyNumberFormat="1" applyFont="1" applyAlignment="1">
      <alignment vertical="center" shrinkToFit="1"/>
    </xf>
    <xf numFmtId="0" fontId="236" fillId="0" borderId="0" xfId="4466" applyFont="1" applyAlignment="1">
      <alignment horizontal="center" vertical="center"/>
    </xf>
    <xf numFmtId="0" fontId="239" fillId="0" borderId="0" xfId="4466" applyFont="1">
      <alignment vertical="center"/>
    </xf>
    <xf numFmtId="0" fontId="239" fillId="0" borderId="0" xfId="4466" applyFont="1" applyAlignment="1">
      <alignment horizontal="right" vertical="center"/>
    </xf>
    <xf numFmtId="0" fontId="239" fillId="0" borderId="40" xfId="4466" applyFont="1" applyBorder="1" applyAlignment="1">
      <alignment horizontal="center" vertical="center"/>
    </xf>
    <xf numFmtId="0" fontId="239" fillId="0" borderId="4" xfId="4466" applyFont="1" applyBorder="1" applyAlignment="1">
      <alignment horizontal="center" vertical="center"/>
    </xf>
    <xf numFmtId="0" fontId="241" fillId="9" borderId="0" xfId="4466" applyFont="1" applyFill="1">
      <alignment vertical="center"/>
    </xf>
    <xf numFmtId="0" fontId="239" fillId="9" borderId="4" xfId="4466" applyFont="1" applyFill="1" applyBorder="1" applyAlignment="1">
      <alignment horizontal="center" vertical="center" wrapText="1"/>
    </xf>
    <xf numFmtId="244" fontId="239" fillId="9" borderId="12" xfId="4466" applyNumberFormat="1" applyFont="1" applyFill="1" applyBorder="1" applyAlignment="1">
      <alignment horizontal="center" vertical="center"/>
    </xf>
    <xf numFmtId="220" fontId="239" fillId="9" borderId="12" xfId="4466" applyNumberFormat="1" applyFont="1" applyFill="1" applyBorder="1" applyAlignment="1">
      <alignment horizontal="center" vertical="center"/>
    </xf>
    <xf numFmtId="244" fontId="239" fillId="9" borderId="4" xfId="4466" applyNumberFormat="1" applyFont="1" applyFill="1" applyBorder="1" applyAlignment="1">
      <alignment horizontal="center" vertical="center"/>
    </xf>
    <xf numFmtId="220" fontId="239" fillId="9" borderId="4" xfId="4466" applyNumberFormat="1" applyFont="1" applyFill="1" applyBorder="1" applyAlignment="1">
      <alignment horizontal="center" vertical="center"/>
    </xf>
    <xf numFmtId="214" fontId="121" fillId="0" borderId="0" xfId="4466" applyNumberFormat="1" applyFont="1">
      <alignment vertical="center"/>
    </xf>
    <xf numFmtId="0" fontId="239" fillId="9" borderId="4" xfId="4466" applyFont="1" applyFill="1" applyBorder="1" applyAlignment="1">
      <alignment horizontal="center" vertical="center"/>
    </xf>
    <xf numFmtId="0" fontId="239" fillId="9" borderId="12" xfId="4466" applyFont="1" applyFill="1" applyBorder="1" applyAlignment="1">
      <alignment horizontal="center" vertical="center" wrapText="1"/>
    </xf>
    <xf numFmtId="0" fontId="233" fillId="9" borderId="0" xfId="4466" applyFont="1" applyFill="1">
      <alignment vertical="center"/>
    </xf>
    <xf numFmtId="0" fontId="239" fillId="0" borderId="3" xfId="4466" applyFont="1" applyBorder="1">
      <alignment vertical="center"/>
    </xf>
    <xf numFmtId="0" fontId="239" fillId="0" borderId="35" xfId="4466" applyFont="1" applyBorder="1">
      <alignment vertical="center"/>
    </xf>
    <xf numFmtId="0" fontId="239" fillId="0" borderId="0" xfId="4466" applyFont="1" applyAlignment="1">
      <alignment horizontal="center" vertical="center"/>
    </xf>
    <xf numFmtId="0" fontId="239" fillId="0" borderId="20" xfId="4466" applyFont="1" applyBorder="1" applyAlignment="1">
      <alignment horizontal="center" vertical="center"/>
    </xf>
    <xf numFmtId="324" fontId="121" fillId="0" borderId="0" xfId="4466" applyNumberFormat="1" applyFont="1">
      <alignment vertical="center"/>
    </xf>
    <xf numFmtId="0" fontId="239" fillId="0" borderId="0" xfId="4466" quotePrefix="1" applyFont="1" applyAlignment="1">
      <alignment horizontal="left" vertical="center"/>
    </xf>
    <xf numFmtId="323" fontId="239" fillId="0" borderId="0" xfId="4466" applyNumberFormat="1" applyFont="1" applyAlignment="1">
      <alignment horizontal="center" vertical="center"/>
    </xf>
    <xf numFmtId="214" fontId="239" fillId="0" borderId="0" xfId="4466" applyNumberFormat="1" applyFont="1">
      <alignment vertical="center"/>
    </xf>
    <xf numFmtId="41" fontId="239" fillId="0" borderId="0" xfId="4466" applyNumberFormat="1" applyFont="1" applyAlignment="1">
      <alignment vertical="center" shrinkToFit="1"/>
    </xf>
    <xf numFmtId="0" fontId="239" fillId="0" borderId="0" xfId="4466" applyFont="1" applyAlignment="1">
      <alignment horizontal="left" vertical="center" shrinkToFit="1"/>
    </xf>
    <xf numFmtId="221" fontId="239" fillId="0" borderId="3" xfId="4466" applyNumberFormat="1" applyFont="1" applyBorder="1">
      <alignment vertical="center"/>
    </xf>
    <xf numFmtId="221" fontId="239" fillId="0" borderId="35" xfId="4466" applyNumberFormat="1" applyFont="1" applyBorder="1">
      <alignment vertical="center"/>
    </xf>
    <xf numFmtId="41" fontId="239" fillId="0" borderId="30" xfId="4466" applyNumberFormat="1" applyFont="1" applyBorder="1" applyAlignment="1">
      <alignment vertical="center" shrinkToFit="1"/>
    </xf>
    <xf numFmtId="0" fontId="239" fillId="0" borderId="30" xfId="4466" applyFont="1" applyBorder="1">
      <alignment vertical="center"/>
    </xf>
    <xf numFmtId="0" fontId="239" fillId="0" borderId="30" xfId="4466" applyFont="1" applyBorder="1" applyAlignment="1">
      <alignment horizontal="left" vertical="center" shrinkToFit="1"/>
    </xf>
    <xf numFmtId="221" fontId="239" fillId="0" borderId="6" xfId="4466" applyNumberFormat="1" applyFont="1" applyBorder="1">
      <alignment vertical="center"/>
    </xf>
    <xf numFmtId="221" fontId="239" fillId="0" borderId="12" xfId="4466" applyNumberFormat="1" applyFont="1" applyBorder="1">
      <alignment vertical="center"/>
    </xf>
    <xf numFmtId="0" fontId="243" fillId="9" borderId="0" xfId="4466" applyFont="1" applyFill="1">
      <alignment vertical="center"/>
    </xf>
    <xf numFmtId="0" fontId="237" fillId="0" borderId="0" xfId="4466" applyFont="1">
      <alignment vertical="center"/>
    </xf>
    <xf numFmtId="320" fontId="239" fillId="0" borderId="30" xfId="4466" applyNumberFormat="1" applyFont="1" applyBorder="1">
      <alignment vertical="center"/>
    </xf>
    <xf numFmtId="0" fontId="239" fillId="0" borderId="30" xfId="4466" applyFont="1" applyBorder="1" applyAlignment="1">
      <alignment horizontal="center" vertical="center"/>
    </xf>
    <xf numFmtId="0" fontId="226" fillId="0" borderId="0" xfId="0" applyFont="1">
      <alignment vertical="center"/>
    </xf>
    <xf numFmtId="214" fontId="239" fillId="0" borderId="0" xfId="4466" applyNumberFormat="1" applyFont="1" applyAlignment="1">
      <alignment horizontal="center" vertical="center"/>
    </xf>
    <xf numFmtId="0" fontId="239" fillId="0" borderId="0" xfId="4466" applyFont="1" applyAlignment="1">
      <alignment vertical="center" shrinkToFit="1"/>
    </xf>
    <xf numFmtId="0" fontId="239" fillId="0" borderId="47" xfId="4466" applyFont="1" applyBorder="1">
      <alignment vertical="center"/>
    </xf>
    <xf numFmtId="0" fontId="239" fillId="0" borderId="0" xfId="4466" applyFont="1" applyAlignment="1">
      <alignment horizontal="center" vertical="center" shrinkToFit="1"/>
    </xf>
    <xf numFmtId="41" fontId="239" fillId="0" borderId="0" xfId="4466" applyNumberFormat="1" applyFont="1" applyAlignment="1">
      <alignment horizontal="center" vertical="center" shrinkToFit="1"/>
    </xf>
    <xf numFmtId="221" fontId="233" fillId="9" borderId="0" xfId="4466" applyNumberFormat="1" applyFont="1" applyFill="1">
      <alignment vertical="center"/>
    </xf>
    <xf numFmtId="41" fontId="239" fillId="0" borderId="30" xfId="4466" applyNumberFormat="1" applyFont="1" applyBorder="1" applyAlignment="1">
      <alignment horizontal="center" vertical="center" shrinkToFit="1"/>
    </xf>
    <xf numFmtId="323" fontId="239" fillId="0" borderId="0" xfId="4466" applyNumberFormat="1" applyFont="1">
      <alignment vertical="center"/>
    </xf>
    <xf numFmtId="214" fontId="239" fillId="0" borderId="30" xfId="4466" applyNumberFormat="1" applyFont="1" applyBorder="1">
      <alignment vertical="center"/>
    </xf>
    <xf numFmtId="0" fontId="232" fillId="9" borderId="0" xfId="7650" applyFont="1" applyFill="1" applyAlignment="1">
      <alignment vertical="center"/>
    </xf>
    <xf numFmtId="0" fontId="232" fillId="9" borderId="0" xfId="7650" applyFont="1" applyFill="1" applyAlignment="1">
      <alignment horizontal="center" vertical="center" wrapText="1" shrinkToFit="1"/>
    </xf>
    <xf numFmtId="41" fontId="232" fillId="9" borderId="0" xfId="7650" applyNumberFormat="1" applyFont="1" applyFill="1" applyAlignment="1">
      <alignment horizontal="left" vertical="center" shrinkToFit="1"/>
    </xf>
    <xf numFmtId="41" fontId="232" fillId="9" borderId="0" xfId="7650" applyNumberFormat="1" applyFont="1" applyFill="1" applyAlignment="1">
      <alignment horizontal="center" vertical="center" wrapText="1"/>
    </xf>
    <xf numFmtId="41" fontId="232" fillId="9" borderId="0" xfId="7650" applyNumberFormat="1" applyFont="1" applyFill="1" applyAlignment="1">
      <alignment horizontal="right" vertical="center" shrinkToFit="1"/>
    </xf>
    <xf numFmtId="41" fontId="232" fillId="9" borderId="0" xfId="7650" applyNumberFormat="1" applyFont="1" applyFill="1" applyAlignment="1">
      <alignment horizontal="right" vertical="center"/>
    </xf>
    <xf numFmtId="41" fontId="232" fillId="9" borderId="0" xfId="7650" applyNumberFormat="1" applyFont="1" applyFill="1" applyAlignment="1">
      <alignment horizontal="center" vertical="center" shrinkToFit="1"/>
    </xf>
    <xf numFmtId="240" fontId="226" fillId="0" borderId="0" xfId="4652" applyFont="1">
      <alignment vertical="center"/>
    </xf>
    <xf numFmtId="0" fontId="226" fillId="35" borderId="0" xfId="0" applyFont="1" applyFill="1">
      <alignment vertical="center"/>
    </xf>
    <xf numFmtId="0" fontId="226" fillId="9" borderId="0" xfId="7328" applyFont="1" applyFill="1">
      <alignment vertical="center"/>
    </xf>
    <xf numFmtId="240" fontId="224" fillId="9" borderId="0" xfId="7329" applyFont="1" applyFill="1" applyAlignment="1">
      <alignment horizontal="left" vertical="center"/>
    </xf>
    <xf numFmtId="0" fontId="224" fillId="9" borderId="0" xfId="7328" applyFont="1" applyFill="1" applyAlignment="1">
      <alignment horizontal="center" vertical="center"/>
    </xf>
    <xf numFmtId="0" fontId="244" fillId="9" borderId="0" xfId="7328" applyFont="1" applyFill="1" applyAlignment="1">
      <alignment horizontal="right" vertical="center"/>
    </xf>
    <xf numFmtId="0" fontId="224" fillId="9" borderId="0" xfId="7328" applyFont="1" applyFill="1" applyAlignment="1">
      <alignment horizontal="right" vertical="center"/>
    </xf>
    <xf numFmtId="0" fontId="224" fillId="9" borderId="0" xfId="7328" applyFont="1" applyFill="1">
      <alignment vertical="center"/>
    </xf>
    <xf numFmtId="0" fontId="244" fillId="9" borderId="0" xfId="7328" applyFont="1" applyFill="1" applyAlignment="1">
      <alignment horizontal="center" vertical="center"/>
    </xf>
    <xf numFmtId="0" fontId="245" fillId="9" borderId="0" xfId="7328" applyFont="1" applyFill="1">
      <alignment vertical="center"/>
    </xf>
    <xf numFmtId="43" fontId="245" fillId="9" borderId="0" xfId="7328" applyNumberFormat="1" applyFont="1" applyFill="1">
      <alignment vertical="center"/>
    </xf>
    <xf numFmtId="176" fontId="245" fillId="9" borderId="0" xfId="7328" applyNumberFormat="1" applyFont="1" applyFill="1">
      <alignment vertical="center"/>
    </xf>
    <xf numFmtId="0" fontId="224" fillId="9" borderId="0" xfId="1428" applyFont="1" applyFill="1" applyAlignment="1">
      <alignment horizontal="left" vertical="center"/>
    </xf>
    <xf numFmtId="0" fontId="230" fillId="9" borderId="0" xfId="0" applyFont="1" applyFill="1">
      <alignment vertical="center"/>
    </xf>
    <xf numFmtId="43" fontId="230" fillId="9" borderId="0" xfId="0" applyNumberFormat="1" applyFont="1" applyFill="1" applyAlignment="1">
      <alignment vertical="center" shrinkToFit="1"/>
    </xf>
    <xf numFmtId="0" fontId="226" fillId="9" borderId="0" xfId="0" applyFont="1" applyFill="1">
      <alignment vertical="center"/>
    </xf>
    <xf numFmtId="0" fontId="232" fillId="0" borderId="0" xfId="7650" applyFont="1" applyAlignment="1">
      <alignment horizontal="center" vertical="center"/>
    </xf>
    <xf numFmtId="273" fontId="232" fillId="0" borderId="0" xfId="7650" applyNumberFormat="1" applyFont="1" applyAlignment="1">
      <alignment horizontal="right" vertical="center" shrinkToFit="1"/>
    </xf>
    <xf numFmtId="0" fontId="227" fillId="0" borderId="0" xfId="4465" applyFont="1">
      <alignment vertical="center"/>
    </xf>
    <xf numFmtId="0" fontId="230" fillId="0" borderId="0" xfId="4465" applyFont="1">
      <alignment vertical="center"/>
    </xf>
    <xf numFmtId="41" fontId="230" fillId="0" borderId="0" xfId="1198" applyFont="1">
      <alignment vertical="center"/>
    </xf>
    <xf numFmtId="41" fontId="230" fillId="0" borderId="0" xfId="1198" applyFont="1" applyAlignment="1">
      <alignment horizontal="right" vertical="center"/>
    </xf>
    <xf numFmtId="0" fontId="227" fillId="0" borderId="0" xfId="0" applyFont="1" applyAlignment="1">
      <alignment horizontal="center" vertical="center" wrapText="1"/>
    </xf>
    <xf numFmtId="43" fontId="227" fillId="0" borderId="0" xfId="4465" applyNumberFormat="1" applyFont="1">
      <alignment vertical="center"/>
    </xf>
    <xf numFmtId="0" fontId="224" fillId="9" borderId="4" xfId="4651" applyFont="1" applyFill="1" applyBorder="1" applyAlignment="1">
      <alignment horizontal="center" vertical="center"/>
    </xf>
    <xf numFmtId="0" fontId="247" fillId="38" borderId="58" xfId="1198" applyNumberFormat="1" applyFont="1" applyFill="1" applyBorder="1" applyAlignment="1">
      <alignment horizontal="center" vertical="center" wrapText="1"/>
    </xf>
    <xf numFmtId="0" fontId="228" fillId="9" borderId="0" xfId="4650" applyFont="1" applyFill="1">
      <alignment vertical="center"/>
    </xf>
    <xf numFmtId="0" fontId="224" fillId="9" borderId="0" xfId="4650" applyFont="1" applyFill="1" applyAlignment="1">
      <alignment horizontal="right" vertical="center"/>
    </xf>
    <xf numFmtId="0" fontId="228" fillId="38" borderId="29" xfId="4652" applyNumberFormat="1" applyFont="1" applyFill="1" applyBorder="1" applyAlignment="1">
      <alignment horizontal="center" vertical="center" wrapText="1"/>
    </xf>
    <xf numFmtId="0" fontId="228" fillId="38" borderId="29" xfId="4652" applyNumberFormat="1" applyFont="1" applyFill="1" applyBorder="1" applyAlignment="1">
      <alignment horizontal="center" vertical="center"/>
    </xf>
    <xf numFmtId="0" fontId="228" fillId="38" borderId="59" xfId="4650" applyFont="1" applyFill="1" applyBorder="1" applyAlignment="1">
      <alignment horizontal="center" vertical="center"/>
    </xf>
    <xf numFmtId="0" fontId="224" fillId="9" borderId="40" xfId="4650" applyFont="1" applyFill="1" applyBorder="1" applyAlignment="1">
      <alignment horizontal="center" vertical="center" wrapText="1"/>
    </xf>
    <xf numFmtId="322" fontId="224" fillId="9" borderId="40" xfId="4652" applyNumberFormat="1" applyFont="1" applyFill="1" applyBorder="1" applyAlignment="1">
      <alignment vertical="center"/>
    </xf>
    <xf numFmtId="0" fontId="224" fillId="9" borderId="4" xfId="4650" applyFont="1" applyFill="1" applyBorder="1" applyAlignment="1">
      <alignment horizontal="center" vertical="center" wrapText="1"/>
    </xf>
    <xf numFmtId="322" fontId="224" fillId="9" borderId="4" xfId="4652" applyNumberFormat="1" applyFont="1" applyFill="1" applyBorder="1" applyAlignment="1">
      <alignment vertical="center"/>
    </xf>
    <xf numFmtId="41" fontId="224" fillId="9" borderId="2" xfId="4652" applyNumberFormat="1" applyFont="1" applyFill="1" applyBorder="1" applyAlignment="1">
      <alignment vertical="center"/>
    </xf>
    <xf numFmtId="0" fontId="230" fillId="0" borderId="0" xfId="1198" applyNumberFormat="1" applyFont="1" applyAlignment="1">
      <alignment horizontal="right" vertical="center"/>
    </xf>
    <xf numFmtId="41" fontId="230" fillId="0" borderId="47" xfId="1198" applyFont="1" applyBorder="1" applyAlignment="1">
      <alignment horizontal="center" vertical="center"/>
    </xf>
    <xf numFmtId="41" fontId="230" fillId="0" borderId="4" xfId="1198" applyFont="1" applyBorder="1" applyAlignment="1">
      <alignment horizontal="center" vertical="center"/>
    </xf>
    <xf numFmtId="41" fontId="230" fillId="0" borderId="48" xfId="1198" applyFont="1" applyBorder="1" applyAlignment="1">
      <alignment horizontal="center" vertical="center"/>
    </xf>
    <xf numFmtId="10" fontId="227" fillId="0" borderId="0" xfId="4465" applyNumberFormat="1" applyFont="1">
      <alignment vertical="center"/>
    </xf>
    <xf numFmtId="0" fontId="230" fillId="0" borderId="0" xfId="7650" applyFont="1" applyAlignment="1">
      <alignment vertical="center"/>
    </xf>
    <xf numFmtId="0" fontId="230" fillId="0" borderId="0" xfId="7650" applyFont="1" applyAlignment="1">
      <alignment horizontal="center" vertical="center"/>
    </xf>
    <xf numFmtId="273" fontId="230" fillId="0" borderId="0" xfId="7650" applyNumberFormat="1" applyFont="1" applyAlignment="1">
      <alignment horizontal="right" vertical="center" shrinkToFit="1"/>
    </xf>
    <xf numFmtId="41" fontId="230" fillId="0" borderId="0" xfId="7650" applyNumberFormat="1" applyFont="1" applyAlignment="1">
      <alignment vertical="center"/>
    </xf>
    <xf numFmtId="41" fontId="230" fillId="0" borderId="0" xfId="7650" applyNumberFormat="1" applyFont="1" applyAlignment="1">
      <alignment vertical="center" shrinkToFit="1"/>
    </xf>
    <xf numFmtId="0" fontId="230" fillId="0" borderId="0" xfId="7650" applyFont="1" applyAlignment="1">
      <alignment horizontal="right" vertical="center"/>
    </xf>
    <xf numFmtId="0" fontId="230" fillId="0" borderId="0" xfId="7650" applyFont="1"/>
    <xf numFmtId="0" fontId="247" fillId="0" borderId="0" xfId="7650" applyFont="1"/>
    <xf numFmtId="41" fontId="230" fillId="9" borderId="4" xfId="7650" applyNumberFormat="1" applyFont="1" applyFill="1" applyBorder="1" applyAlignment="1">
      <alignment horizontal="right" vertical="center" shrinkToFit="1"/>
    </xf>
    <xf numFmtId="41" fontId="230" fillId="0" borderId="12" xfId="7650" applyNumberFormat="1" applyFont="1" applyBorder="1" applyAlignment="1">
      <alignment horizontal="right" vertical="center"/>
    </xf>
    <xf numFmtId="41" fontId="230" fillId="0" borderId="12" xfId="7650" applyNumberFormat="1" applyFont="1" applyBorder="1" applyAlignment="1">
      <alignment horizontal="right" vertical="center" shrinkToFit="1"/>
    </xf>
    <xf numFmtId="41" fontId="230" fillId="0" borderId="6" xfId="7650" applyNumberFormat="1" applyFont="1" applyBorder="1" applyAlignment="1">
      <alignment horizontal="right" vertical="center"/>
    </xf>
    <xf numFmtId="0" fontId="230" fillId="0" borderId="4" xfId="7650" applyFont="1" applyBorder="1" applyAlignment="1">
      <alignment horizontal="center" vertical="center"/>
    </xf>
    <xf numFmtId="0" fontId="230" fillId="0" borderId="4" xfId="1197" applyNumberFormat="1" applyFont="1" applyFill="1" applyBorder="1" applyAlignment="1">
      <alignment horizontal="center" vertical="center" shrinkToFit="1"/>
    </xf>
    <xf numFmtId="41" fontId="230" fillId="0" borderId="4" xfId="7650" applyNumberFormat="1" applyFont="1" applyBorder="1" applyAlignment="1">
      <alignment horizontal="right" vertical="center"/>
    </xf>
    <xf numFmtId="41" fontId="230" fillId="0" borderId="4" xfId="7650" applyNumberFormat="1" applyFont="1" applyBorder="1" applyAlignment="1">
      <alignment horizontal="right" vertical="center" shrinkToFit="1"/>
    </xf>
    <xf numFmtId="41" fontId="247" fillId="38" borderId="29" xfId="7650" applyNumberFormat="1" applyFont="1" applyFill="1" applyBorder="1" applyAlignment="1">
      <alignment horizontal="center" vertical="center"/>
    </xf>
    <xf numFmtId="41" fontId="247" fillId="38" borderId="29" xfId="7650" applyNumberFormat="1" applyFont="1" applyFill="1" applyBorder="1" applyAlignment="1">
      <alignment horizontal="center" vertical="center" shrinkToFit="1"/>
    </xf>
    <xf numFmtId="41" fontId="247" fillId="38" borderId="59" xfId="7650" applyNumberFormat="1" applyFont="1" applyFill="1" applyBorder="1" applyAlignment="1">
      <alignment horizontal="center" vertical="center"/>
    </xf>
    <xf numFmtId="0" fontId="230" fillId="0" borderId="4" xfId="7650" applyFont="1" applyBorder="1" applyAlignment="1">
      <alignment horizontal="center" vertical="center" shrinkToFit="1"/>
    </xf>
    <xf numFmtId="0" fontId="230" fillId="0" borderId="4" xfId="7650" applyFont="1" applyBorder="1" applyAlignment="1">
      <alignment vertical="center" wrapText="1" shrinkToFit="1"/>
    </xf>
    <xf numFmtId="0" fontId="248" fillId="38" borderId="29" xfId="7328" applyFont="1" applyFill="1" applyBorder="1" applyAlignment="1">
      <alignment horizontal="center" vertical="center" shrinkToFit="1"/>
    </xf>
    <xf numFmtId="0" fontId="239" fillId="0" borderId="0" xfId="0" applyFont="1" applyAlignment="1">
      <alignment horizontal="center" vertical="center"/>
    </xf>
    <xf numFmtId="0" fontId="224" fillId="0" borderId="0" xfId="0" applyFont="1">
      <alignment vertical="center"/>
    </xf>
    <xf numFmtId="240" fontId="224" fillId="0" borderId="0" xfId="4652" applyFont="1">
      <alignment vertical="center"/>
    </xf>
    <xf numFmtId="0" fontId="224" fillId="0" borderId="0" xfId="0" applyFont="1" applyAlignment="1">
      <alignment horizontal="center" vertical="center"/>
    </xf>
    <xf numFmtId="10" fontId="241" fillId="0" borderId="0" xfId="0" applyNumberFormat="1" applyFont="1" applyAlignment="1">
      <alignment horizontal="center" vertical="center"/>
    </xf>
    <xf numFmtId="0" fontId="241" fillId="9" borderId="6" xfId="0" applyFont="1" applyFill="1" applyBorder="1" applyAlignment="1">
      <alignment horizontal="center" vertical="center"/>
    </xf>
    <xf numFmtId="240" fontId="239" fillId="0" borderId="0" xfId="4652" applyFont="1" applyFill="1" applyBorder="1" applyAlignment="1">
      <alignment horizontal="center" vertical="center"/>
    </xf>
    <xf numFmtId="240" fontId="241" fillId="0" borderId="0" xfId="4652" applyFont="1" applyFill="1" applyBorder="1" applyAlignment="1">
      <alignment horizontal="center" vertical="center"/>
    </xf>
    <xf numFmtId="0" fontId="224" fillId="0" borderId="0" xfId="7328" applyFont="1">
      <alignment vertical="center"/>
    </xf>
    <xf numFmtId="176" fontId="224" fillId="0" borderId="0" xfId="0" applyNumberFormat="1" applyFont="1">
      <alignment vertical="center"/>
    </xf>
    <xf numFmtId="0" fontId="241" fillId="38" borderId="29" xfId="0" applyFont="1" applyFill="1" applyBorder="1" applyAlignment="1">
      <alignment horizontal="center" vertical="center"/>
    </xf>
    <xf numFmtId="0" fontId="239" fillId="9" borderId="6" xfId="0" applyFont="1" applyFill="1" applyBorder="1" applyAlignment="1">
      <alignment horizontal="center" vertical="center"/>
    </xf>
    <xf numFmtId="176" fontId="241" fillId="9" borderId="12" xfId="4652" applyNumberFormat="1" applyFont="1" applyFill="1" applyBorder="1" applyAlignment="1">
      <alignment horizontal="center" vertical="center"/>
    </xf>
    <xf numFmtId="0" fontId="228" fillId="0" borderId="0" xfId="0" applyFont="1">
      <alignment vertical="center"/>
    </xf>
    <xf numFmtId="0" fontId="238" fillId="0" borderId="0" xfId="0" applyFont="1" applyAlignment="1">
      <alignment horizontal="center" vertical="center"/>
    </xf>
    <xf numFmtId="0" fontId="239" fillId="9" borderId="2" xfId="0" applyFont="1" applyFill="1" applyBorder="1" applyAlignment="1">
      <alignment horizontal="center" vertical="center"/>
    </xf>
    <xf numFmtId="0" fontId="247" fillId="38" borderId="29" xfId="7650" applyFont="1" applyFill="1" applyBorder="1" applyAlignment="1">
      <alignment horizontal="center" vertical="center"/>
    </xf>
    <xf numFmtId="41" fontId="247" fillId="38" borderId="58" xfId="7650" applyNumberFormat="1" applyFont="1" applyFill="1" applyBorder="1" applyAlignment="1">
      <alignment horizontal="center" vertical="center"/>
    </xf>
    <xf numFmtId="41" fontId="247" fillId="38" borderId="58" xfId="7650" applyNumberFormat="1" applyFont="1" applyFill="1" applyBorder="1" applyAlignment="1">
      <alignment horizontal="center" vertical="center" shrinkToFit="1"/>
    </xf>
    <xf numFmtId="41" fontId="247" fillId="9" borderId="0" xfId="7650" applyNumberFormat="1" applyFont="1" applyFill="1" applyAlignment="1">
      <alignment vertical="center"/>
    </xf>
    <xf numFmtId="0" fontId="247" fillId="9" borderId="0" xfId="7650" applyFont="1" applyFill="1" applyAlignment="1">
      <alignment vertical="center"/>
    </xf>
    <xf numFmtId="41" fontId="230" fillId="9" borderId="0" xfId="7661" applyFont="1" applyFill="1" applyAlignment="1">
      <alignment vertical="center"/>
    </xf>
    <xf numFmtId="0" fontId="230" fillId="9" borderId="4" xfId="7650" applyFont="1" applyFill="1" applyBorder="1" applyAlignment="1">
      <alignment horizontal="center" vertical="center" wrapText="1" shrinkToFit="1"/>
    </xf>
    <xf numFmtId="0" fontId="230" fillId="9" borderId="4" xfId="7650" applyFont="1" applyFill="1" applyBorder="1" applyAlignment="1">
      <alignment horizontal="left" vertical="center" shrinkToFit="1"/>
    </xf>
    <xf numFmtId="41" fontId="230" fillId="9" borderId="45" xfId="7650" applyNumberFormat="1" applyFont="1" applyFill="1" applyBorder="1" applyAlignment="1">
      <alignment horizontal="center" vertical="center" shrinkToFit="1"/>
    </xf>
    <xf numFmtId="0" fontId="230" fillId="9" borderId="0" xfId="7650" applyFont="1" applyFill="1" applyAlignment="1">
      <alignment vertical="center"/>
    </xf>
    <xf numFmtId="0" fontId="230" fillId="9" borderId="45" xfId="7650" applyFont="1" applyFill="1" applyBorder="1" applyAlignment="1">
      <alignment horizontal="left" vertical="center" shrinkToFit="1"/>
    </xf>
    <xf numFmtId="0" fontId="230" fillId="9" borderId="12" xfId="7650" applyFont="1" applyFill="1" applyBorder="1" applyAlignment="1">
      <alignment horizontal="center" vertical="center" wrapText="1" shrinkToFit="1"/>
    </xf>
    <xf numFmtId="0" fontId="230" fillId="9" borderId="48" xfId="7650" applyFont="1" applyFill="1" applyBorder="1" applyAlignment="1">
      <alignment horizontal="left" vertical="center" shrinkToFit="1"/>
    </xf>
    <xf numFmtId="41" fontId="230" fillId="9" borderId="48" xfId="7650" applyNumberFormat="1" applyFont="1" applyFill="1" applyBorder="1" applyAlignment="1">
      <alignment horizontal="right" vertical="center" shrinkToFit="1"/>
    </xf>
    <xf numFmtId="41" fontId="230" fillId="9" borderId="48" xfId="7650" applyNumberFormat="1" applyFont="1" applyFill="1" applyBorder="1" applyAlignment="1">
      <alignment horizontal="right" vertical="center"/>
    </xf>
    <xf numFmtId="41" fontId="230" fillId="9" borderId="12" xfId="7650" applyNumberFormat="1" applyFont="1" applyFill="1" applyBorder="1" applyAlignment="1">
      <alignment horizontal="center" vertical="center" shrinkToFit="1"/>
    </xf>
    <xf numFmtId="41" fontId="230" fillId="9" borderId="48" xfId="7650" applyNumberFormat="1" applyFont="1" applyFill="1" applyBorder="1" applyAlignment="1">
      <alignment horizontal="center" vertical="center" shrinkToFit="1"/>
    </xf>
    <xf numFmtId="0" fontId="239" fillId="0" borderId="3" xfId="4466" applyFont="1" applyBorder="1" applyAlignment="1">
      <alignment horizontal="right" vertical="center"/>
    </xf>
    <xf numFmtId="0" fontId="239" fillId="0" borderId="3" xfId="4466" applyFont="1" applyBorder="1" applyAlignment="1">
      <alignment horizontal="right" vertical="center" wrapText="1"/>
    </xf>
    <xf numFmtId="0" fontId="239" fillId="0" borderId="3" xfId="4466" applyFont="1" applyBorder="1" applyAlignment="1">
      <alignment horizontal="left" vertical="center"/>
    </xf>
    <xf numFmtId="0" fontId="121" fillId="0" borderId="3" xfId="4466" applyFont="1" applyBorder="1">
      <alignment vertical="center"/>
    </xf>
    <xf numFmtId="221" fontId="239" fillId="0" borderId="47" xfId="4466" applyNumberFormat="1" applyFont="1" applyBorder="1">
      <alignment vertical="center"/>
    </xf>
    <xf numFmtId="221" fontId="239" fillId="0" borderId="48" xfId="4466" applyNumberFormat="1" applyFont="1" applyBorder="1">
      <alignment vertical="center"/>
    </xf>
    <xf numFmtId="221" fontId="239" fillId="0" borderId="4" xfId="4466" applyNumberFormat="1" applyFont="1" applyBorder="1">
      <alignment vertical="center"/>
    </xf>
    <xf numFmtId="0" fontId="241" fillId="38" borderId="29" xfId="4466" applyFont="1" applyFill="1" applyBorder="1" applyAlignment="1">
      <alignment horizontal="center" vertical="center" wrapText="1"/>
    </xf>
    <xf numFmtId="0" fontId="241" fillId="0" borderId="0" xfId="4466" applyFont="1">
      <alignment vertical="center"/>
    </xf>
    <xf numFmtId="0" fontId="237" fillId="0" borderId="0" xfId="4466" applyFont="1" applyAlignment="1">
      <alignment horizontal="left" vertical="center"/>
    </xf>
    <xf numFmtId="214" fontId="239" fillId="9" borderId="4" xfId="4466" applyNumberFormat="1" applyFont="1" applyFill="1" applyBorder="1" applyAlignment="1">
      <alignment horizontal="center" vertical="center"/>
    </xf>
    <xf numFmtId="0" fontId="241" fillId="38" borderId="29" xfId="4466" applyFont="1" applyFill="1" applyBorder="1" applyAlignment="1">
      <alignment horizontal="center" vertical="center"/>
    </xf>
    <xf numFmtId="0" fontId="230" fillId="0" borderId="35" xfId="7650" applyFont="1" applyBorder="1" applyAlignment="1">
      <alignment horizontal="center" vertical="center" wrapText="1" shrinkToFit="1"/>
    </xf>
    <xf numFmtId="41" fontId="230" fillId="0" borderId="35" xfId="7650" applyNumberFormat="1" applyFont="1" applyBorder="1" applyAlignment="1">
      <alignment horizontal="left" vertical="center" shrinkToFit="1"/>
    </xf>
    <xf numFmtId="41" fontId="230" fillId="0" borderId="35" xfId="7650" applyNumberFormat="1" applyFont="1" applyBorder="1" applyAlignment="1">
      <alignment vertical="center" shrinkToFit="1"/>
    </xf>
    <xf numFmtId="41" fontId="230" fillId="0" borderId="35" xfId="7650" applyNumberFormat="1" applyFont="1" applyBorder="1" applyAlignment="1">
      <alignment vertical="center"/>
    </xf>
    <xf numFmtId="41" fontId="230" fillId="0" borderId="35" xfId="7650" applyNumberFormat="1" applyFont="1" applyBorder="1" applyAlignment="1">
      <alignment horizontal="center" vertical="center" shrinkToFit="1"/>
    </xf>
    <xf numFmtId="0" fontId="230" fillId="0" borderId="4" xfId="7650" applyFont="1" applyBorder="1" applyAlignment="1">
      <alignment horizontal="center" vertical="center" wrapText="1"/>
    </xf>
    <xf numFmtId="41" fontId="230" fillId="0" borderId="4" xfId="7650" applyNumberFormat="1" applyFont="1" applyBorder="1" applyAlignment="1">
      <alignment horizontal="left" vertical="center" shrinkToFit="1"/>
    </xf>
    <xf numFmtId="41" fontId="230" fillId="0" borderId="4" xfId="7650" applyNumberFormat="1" applyFont="1" applyBorder="1" applyAlignment="1">
      <alignment horizontal="center" vertical="center" shrinkToFit="1"/>
    </xf>
    <xf numFmtId="273" fontId="228" fillId="0" borderId="0" xfId="1197" applyNumberFormat="1" applyFont="1" applyFill="1" applyAlignment="1">
      <alignment horizontal="center" vertical="center"/>
    </xf>
    <xf numFmtId="41" fontId="228" fillId="0" borderId="0" xfId="1197" applyFont="1" applyFill="1" applyAlignment="1">
      <alignment horizontal="center" vertical="center"/>
    </xf>
    <xf numFmtId="0" fontId="224" fillId="0" borderId="0" xfId="1197" applyNumberFormat="1" applyFont="1" applyFill="1" applyAlignment="1">
      <alignment horizontal="right" vertical="center"/>
    </xf>
    <xf numFmtId="0" fontId="228" fillId="0" borderId="0" xfId="7656" applyFont="1" applyAlignment="1">
      <alignment horizontal="center" vertical="center"/>
    </xf>
    <xf numFmtId="0" fontId="224" fillId="0" borderId="0" xfId="7656" applyFont="1" applyAlignment="1">
      <alignment horizontal="center" vertical="center"/>
    </xf>
    <xf numFmtId="0" fontId="224" fillId="0" borderId="54" xfId="7656" applyFont="1" applyBorder="1" applyAlignment="1">
      <alignment horizontal="center" vertical="center"/>
    </xf>
    <xf numFmtId="0" fontId="224" fillId="0" borderId="20" xfId="7656" applyFont="1" applyBorder="1" applyAlignment="1">
      <alignment horizontal="center" vertical="center"/>
    </xf>
    <xf numFmtId="0" fontId="224" fillId="0" borderId="53" xfId="7656" applyFont="1" applyBorder="1" applyAlignment="1">
      <alignment horizontal="center" vertical="center"/>
    </xf>
    <xf numFmtId="0" fontId="224" fillId="0" borderId="35" xfId="7656" applyFont="1" applyBorder="1" applyAlignment="1">
      <alignment horizontal="center" vertical="center" shrinkToFit="1"/>
    </xf>
    <xf numFmtId="0" fontId="224" fillId="0" borderId="35" xfId="7656" applyFont="1" applyBorder="1" applyAlignment="1">
      <alignment horizontal="center" vertical="center"/>
    </xf>
    <xf numFmtId="273" fontId="224" fillId="0" borderId="35" xfId="1197" applyNumberFormat="1" applyFont="1" applyFill="1" applyBorder="1" applyAlignment="1">
      <alignment horizontal="center" vertical="center"/>
    </xf>
    <xf numFmtId="41" fontId="224" fillId="0" borderId="35" xfId="1197" applyFont="1" applyFill="1" applyBorder="1" applyAlignment="1">
      <alignment horizontal="center" vertical="center"/>
    </xf>
    <xf numFmtId="0" fontId="224" fillId="0" borderId="3" xfId="7656" applyFont="1" applyBorder="1" applyAlignment="1">
      <alignment horizontal="center" vertical="center"/>
    </xf>
    <xf numFmtId="0" fontId="224" fillId="0" borderId="0" xfId="7656" applyFont="1" applyAlignment="1">
      <alignment horizontal="distributed" vertical="center"/>
    </xf>
    <xf numFmtId="0" fontId="224" fillId="0" borderId="47" xfId="7656" applyFont="1" applyBorder="1" applyAlignment="1">
      <alignment horizontal="center" vertical="center"/>
    </xf>
    <xf numFmtId="176" fontId="224" fillId="0" borderId="35" xfId="1197" applyNumberFormat="1" applyFont="1" applyFill="1" applyBorder="1" applyAlignment="1">
      <alignment horizontal="center" vertical="center"/>
    </xf>
    <xf numFmtId="41" fontId="224" fillId="0" borderId="35" xfId="1197" applyFont="1" applyFill="1" applyBorder="1" applyAlignment="1">
      <alignment horizontal="center" vertical="center" shrinkToFit="1"/>
    </xf>
    <xf numFmtId="319" fontId="224" fillId="0" borderId="35" xfId="1197" applyNumberFormat="1" applyFont="1" applyFill="1" applyBorder="1" applyAlignment="1">
      <alignment horizontal="center" vertical="center" shrinkToFit="1"/>
    </xf>
    <xf numFmtId="0" fontId="228" fillId="0" borderId="83" xfId="7656" applyFont="1" applyBorder="1" applyAlignment="1">
      <alignment horizontal="center" vertical="center"/>
    </xf>
    <xf numFmtId="0" fontId="228" fillId="0" borderId="84" xfId="7656" applyFont="1" applyBorder="1" applyAlignment="1">
      <alignment horizontal="center" vertical="center"/>
    </xf>
    <xf numFmtId="0" fontId="228" fillId="0" borderId="85" xfId="7656" applyFont="1" applyBorder="1" applyAlignment="1">
      <alignment horizontal="center" vertical="center"/>
    </xf>
    <xf numFmtId="0" fontId="228" fillId="0" borderId="86" xfId="7656" applyFont="1" applyBorder="1" applyAlignment="1">
      <alignment horizontal="center" vertical="center"/>
    </xf>
    <xf numFmtId="273" fontId="228" fillId="0" borderId="86" xfId="1197" applyNumberFormat="1" applyFont="1" applyFill="1" applyBorder="1" applyAlignment="1">
      <alignment horizontal="center" vertical="center"/>
    </xf>
    <xf numFmtId="41" fontId="228" fillId="0" borderId="86" xfId="1197" applyFont="1" applyFill="1" applyBorder="1" applyAlignment="1">
      <alignment horizontal="center" vertical="center"/>
    </xf>
    <xf numFmtId="273" fontId="228" fillId="0" borderId="0" xfId="1197" applyNumberFormat="1" applyFont="1" applyFill="1" applyBorder="1" applyAlignment="1">
      <alignment horizontal="center" vertical="center"/>
    </xf>
    <xf numFmtId="41" fontId="228" fillId="0" borderId="0" xfId="1197" applyFont="1" applyFill="1" applyBorder="1" applyAlignment="1">
      <alignment horizontal="center" vertical="center"/>
    </xf>
    <xf numFmtId="41" fontId="228" fillId="38" borderId="4" xfId="1197" applyFont="1" applyFill="1" applyBorder="1" applyAlignment="1">
      <alignment horizontal="center" vertical="center"/>
    </xf>
    <xf numFmtId="41" fontId="228" fillId="38" borderId="12" xfId="1197" applyFont="1" applyFill="1" applyBorder="1" applyAlignment="1">
      <alignment horizontal="center" vertical="center"/>
    </xf>
    <xf numFmtId="0" fontId="241" fillId="9" borderId="0" xfId="4466" applyFont="1" applyFill="1" applyAlignment="1">
      <alignment horizontal="left" vertical="center"/>
    </xf>
    <xf numFmtId="0" fontId="239" fillId="9" borderId="0" xfId="4466" applyFont="1" applyFill="1" applyAlignment="1">
      <alignment horizontal="distributed" vertical="center" indent="1"/>
    </xf>
    <xf numFmtId="10" fontId="239" fillId="9" borderId="35" xfId="4466" applyNumberFormat="1" applyFont="1" applyFill="1" applyBorder="1" applyAlignment="1">
      <alignment horizontal="center" vertical="center"/>
    </xf>
    <xf numFmtId="10" fontId="239" fillId="0" borderId="0" xfId="4466" applyNumberFormat="1" applyFont="1" applyAlignment="1">
      <alignment horizontal="center" vertical="center"/>
    </xf>
    <xf numFmtId="10" fontId="241" fillId="9" borderId="35" xfId="4466" applyNumberFormat="1" applyFont="1" applyFill="1" applyBorder="1" applyAlignment="1">
      <alignment horizontal="center" vertical="center"/>
    </xf>
    <xf numFmtId="0" fontId="239" fillId="0" borderId="0" xfId="4466" applyFont="1" applyAlignment="1">
      <alignment horizontal="distributed" vertical="center" indent="1"/>
    </xf>
    <xf numFmtId="10" fontId="239" fillId="9" borderId="12" xfId="4466" applyNumberFormat="1" applyFont="1" applyFill="1" applyBorder="1" applyAlignment="1">
      <alignment horizontal="center" vertical="center"/>
    </xf>
    <xf numFmtId="0" fontId="241" fillId="38" borderId="29" xfId="4466" applyFont="1" applyFill="1" applyBorder="1" applyAlignment="1">
      <alignment horizontal="center" vertical="center" shrinkToFit="1"/>
    </xf>
    <xf numFmtId="41" fontId="241" fillId="38" borderId="29" xfId="3758" applyFont="1" applyFill="1" applyBorder="1" applyAlignment="1">
      <alignment horizontal="center" vertical="center" wrapText="1"/>
    </xf>
    <xf numFmtId="41" fontId="241" fillId="38" borderId="59" xfId="3758" applyFont="1" applyFill="1" applyBorder="1" applyAlignment="1">
      <alignment horizontal="center" vertical="center" wrapText="1"/>
    </xf>
    <xf numFmtId="0" fontId="239" fillId="9" borderId="18" xfId="4466" applyFont="1" applyFill="1" applyBorder="1" applyAlignment="1">
      <alignment horizontal="center" vertical="center" shrinkToFit="1"/>
    </xf>
    <xf numFmtId="3" fontId="239" fillId="9" borderId="18" xfId="3758" applyNumberFormat="1" applyFont="1" applyFill="1" applyBorder="1" applyAlignment="1">
      <alignment horizontal="center" vertical="center"/>
    </xf>
    <xf numFmtId="3" fontId="239" fillId="9" borderId="54" xfId="3758" applyNumberFormat="1" applyFont="1" applyFill="1" applyBorder="1" applyAlignment="1">
      <alignment horizontal="center" vertical="center"/>
    </xf>
    <xf numFmtId="0" fontId="239" fillId="9" borderId="18" xfId="4466" applyFont="1" applyFill="1" applyBorder="1">
      <alignment vertical="center"/>
    </xf>
    <xf numFmtId="0" fontId="239" fillId="9" borderId="35" xfId="4466" applyFont="1" applyFill="1" applyBorder="1" applyAlignment="1">
      <alignment horizontal="center" vertical="center" shrinkToFit="1"/>
    </xf>
    <xf numFmtId="3" fontId="239" fillId="9" borderId="35" xfId="3758" applyNumberFormat="1" applyFont="1" applyFill="1" applyBorder="1" applyAlignment="1">
      <alignment horizontal="center" vertical="center"/>
    </xf>
    <xf numFmtId="3" fontId="239" fillId="9" borderId="3" xfId="3758" applyNumberFormat="1" applyFont="1" applyFill="1" applyBorder="1" applyAlignment="1">
      <alignment horizontal="center" vertical="center"/>
    </xf>
    <xf numFmtId="0" fontId="239" fillId="9" borderId="35" xfId="4466" applyFont="1" applyFill="1" applyBorder="1">
      <alignment vertical="center"/>
    </xf>
    <xf numFmtId="0" fontId="239" fillId="9" borderId="4" xfId="4466" applyFont="1" applyFill="1" applyBorder="1" applyAlignment="1">
      <alignment horizontal="center" vertical="center" shrinkToFit="1"/>
    </xf>
    <xf numFmtId="3" fontId="239" fillId="9" borderId="4" xfId="3758" applyNumberFormat="1" applyFont="1" applyFill="1" applyBorder="1" applyAlignment="1">
      <alignment horizontal="center" vertical="center"/>
    </xf>
    <xf numFmtId="3" fontId="239" fillId="9" borderId="2" xfId="3758" applyNumberFormat="1" applyFont="1" applyFill="1" applyBorder="1" applyAlignment="1">
      <alignment horizontal="center" vertical="center"/>
    </xf>
    <xf numFmtId="0" fontId="239" fillId="9" borderId="4" xfId="4466" applyFont="1" applyFill="1" applyBorder="1" applyAlignment="1">
      <alignment horizontal="left" vertical="center" indent="1"/>
    </xf>
    <xf numFmtId="0" fontId="239" fillId="9" borderId="12" xfId="4466" applyFont="1" applyFill="1" applyBorder="1" applyAlignment="1">
      <alignment horizontal="distributed" vertical="center"/>
    </xf>
    <xf numFmtId="3" fontId="239" fillId="9" borderId="12" xfId="3758" applyNumberFormat="1" applyFont="1" applyFill="1" applyBorder="1" applyAlignment="1">
      <alignment horizontal="center" vertical="center"/>
    </xf>
    <xf numFmtId="3" fontId="239" fillId="9" borderId="6" xfId="3758" applyNumberFormat="1" applyFont="1" applyFill="1" applyBorder="1" applyAlignment="1">
      <alignment horizontal="center" vertical="center"/>
    </xf>
    <xf numFmtId="0" fontId="239" fillId="9" borderId="12" xfId="4466" applyFont="1" applyFill="1" applyBorder="1" applyAlignment="1">
      <alignment horizontal="center" vertical="center"/>
    </xf>
    <xf numFmtId="0" fontId="239" fillId="9" borderId="18" xfId="4466" applyFont="1" applyFill="1" applyBorder="1" applyAlignment="1">
      <alignment horizontal="center" vertical="center"/>
    </xf>
    <xf numFmtId="0" fontId="239" fillId="9" borderId="35" xfId="4466" applyFont="1" applyFill="1" applyBorder="1" applyAlignment="1">
      <alignment horizontal="center" vertical="center"/>
    </xf>
    <xf numFmtId="239" fontId="239" fillId="9" borderId="4" xfId="3570" applyNumberFormat="1" applyFont="1" applyFill="1" applyBorder="1" applyAlignment="1">
      <alignment horizontal="distributed" vertical="center"/>
    </xf>
    <xf numFmtId="0" fontId="241" fillId="38" borderId="29" xfId="4466" applyFont="1" applyFill="1" applyBorder="1" applyAlignment="1">
      <alignment horizontal="distributed" vertical="center" indent="1"/>
    </xf>
    <xf numFmtId="0" fontId="241" fillId="38" borderId="29" xfId="3758" applyNumberFormat="1" applyFont="1" applyFill="1" applyBorder="1" applyAlignment="1">
      <alignment horizontal="center" vertical="center" wrapText="1"/>
    </xf>
    <xf numFmtId="0" fontId="241" fillId="38" borderId="59" xfId="3758" applyNumberFormat="1" applyFont="1" applyFill="1" applyBorder="1" applyAlignment="1">
      <alignment horizontal="center" vertical="center" wrapText="1"/>
    </xf>
    <xf numFmtId="0" fontId="224" fillId="0" borderId="0" xfId="7654" applyFont="1" applyAlignment="1">
      <alignment vertical="center"/>
    </xf>
    <xf numFmtId="321" fontId="224" fillId="0" borderId="0" xfId="7662" applyNumberFormat="1" applyFont="1" applyFill="1" applyAlignment="1">
      <alignment vertical="center"/>
    </xf>
    <xf numFmtId="0" fontId="224" fillId="0" borderId="2" xfId="7653" applyFont="1" applyBorder="1" applyAlignment="1">
      <alignment horizontal="centerContinuous" vertical="center"/>
    </xf>
    <xf numFmtId="0" fontId="224" fillId="0" borderId="45" xfId="7653" applyFont="1" applyBorder="1" applyAlignment="1">
      <alignment horizontal="centerContinuous" vertical="center"/>
    </xf>
    <xf numFmtId="0" fontId="228" fillId="38" borderId="59" xfId="7653" applyFont="1" applyFill="1" applyBorder="1" applyAlignment="1">
      <alignment horizontal="centerContinuous" vertical="center"/>
    </xf>
    <xf numFmtId="0" fontId="228" fillId="38" borderId="58" xfId="7653" applyFont="1" applyFill="1" applyBorder="1" applyAlignment="1">
      <alignment horizontal="centerContinuous" vertical="center"/>
    </xf>
    <xf numFmtId="41" fontId="239" fillId="9" borderId="35" xfId="4466" applyNumberFormat="1" applyFont="1" applyFill="1" applyBorder="1" applyAlignment="1">
      <alignment horizontal="center" vertical="center" wrapText="1"/>
    </xf>
    <xf numFmtId="41" fontId="239" fillId="9" borderId="12" xfId="4466" applyNumberFormat="1" applyFont="1" applyFill="1" applyBorder="1" applyAlignment="1">
      <alignment horizontal="center" vertical="center"/>
    </xf>
    <xf numFmtId="41" fontId="239" fillId="9" borderId="12" xfId="3570" applyNumberFormat="1" applyFont="1" applyFill="1" applyBorder="1" applyAlignment="1">
      <alignment horizontal="center" vertical="center"/>
    </xf>
    <xf numFmtId="41" fontId="239" fillId="9" borderId="4" xfId="4466" applyNumberFormat="1" applyFont="1" applyFill="1" applyBorder="1" applyAlignment="1">
      <alignment horizontal="center" vertical="center"/>
    </xf>
    <xf numFmtId="41" fontId="239" fillId="9" borderId="4" xfId="3570" applyNumberFormat="1" applyFont="1" applyFill="1" applyBorder="1" applyAlignment="1">
      <alignment horizontal="center" vertical="center"/>
    </xf>
    <xf numFmtId="0" fontId="239" fillId="9" borderId="48" xfId="4466" applyFont="1" applyFill="1" applyBorder="1" applyAlignment="1">
      <alignment horizontal="center" vertical="center"/>
    </xf>
    <xf numFmtId="41" fontId="239" fillId="9" borderId="48" xfId="4466" applyNumberFormat="1" applyFont="1" applyFill="1" applyBorder="1" applyAlignment="1">
      <alignment horizontal="center" vertical="center"/>
    </xf>
    <xf numFmtId="244" fontId="239" fillId="9" borderId="48" xfId="4466" applyNumberFormat="1" applyFont="1" applyFill="1" applyBorder="1" applyAlignment="1">
      <alignment horizontal="center" vertical="center"/>
    </xf>
    <xf numFmtId="213" fontId="239" fillId="9" borderId="12" xfId="3570" applyNumberFormat="1" applyFont="1" applyFill="1" applyBorder="1" applyAlignment="1">
      <alignment horizontal="center" vertical="center"/>
    </xf>
    <xf numFmtId="0" fontId="239" fillId="9" borderId="45" xfId="4466" applyFont="1" applyFill="1" applyBorder="1" applyAlignment="1">
      <alignment horizontal="center" vertical="center"/>
    </xf>
    <xf numFmtId="244" fontId="239" fillId="9" borderId="45" xfId="4466" applyNumberFormat="1" applyFont="1" applyFill="1" applyBorder="1" applyAlignment="1">
      <alignment horizontal="center" vertical="center"/>
    </xf>
    <xf numFmtId="214" fontId="239" fillId="9" borderId="35" xfId="4466" applyNumberFormat="1" applyFont="1" applyFill="1" applyBorder="1" applyAlignment="1">
      <alignment horizontal="center" vertical="center"/>
    </xf>
    <xf numFmtId="214" fontId="239" fillId="9" borderId="12" xfId="4466" applyNumberFormat="1" applyFont="1" applyFill="1" applyBorder="1" applyAlignment="1">
      <alignment horizontal="center" vertical="center"/>
    </xf>
    <xf numFmtId="220" fontId="239" fillId="9" borderId="45" xfId="4466" applyNumberFormat="1" applyFont="1" applyFill="1" applyBorder="1" applyAlignment="1">
      <alignment horizontal="center" vertical="center"/>
    </xf>
    <xf numFmtId="0" fontId="224" fillId="0" borderId="0" xfId="7657" applyFont="1" applyAlignment="1">
      <alignment vertical="center"/>
    </xf>
    <xf numFmtId="321" fontId="224" fillId="0" borderId="35" xfId="7657" applyNumberFormat="1" applyFont="1" applyBorder="1" applyAlignment="1">
      <alignment horizontal="center" vertical="center"/>
    </xf>
    <xf numFmtId="0" fontId="224" fillId="0" borderId="35" xfId="7657" applyFont="1" applyBorder="1" applyAlignment="1">
      <alignment horizontal="left" vertical="center" indent="1" shrinkToFit="1"/>
    </xf>
    <xf numFmtId="0" fontId="228" fillId="0" borderId="35" xfId="7657" applyFont="1" applyBorder="1" applyAlignment="1">
      <alignment horizontal="left" vertical="center" indent="1" shrinkToFit="1"/>
    </xf>
    <xf numFmtId="321" fontId="228" fillId="0" borderId="35" xfId="7657" applyNumberFormat="1" applyFont="1" applyBorder="1" applyAlignment="1">
      <alignment horizontal="center" vertical="center"/>
    </xf>
    <xf numFmtId="0" fontId="224" fillId="0" borderId="12" xfId="7657" applyFont="1" applyBorder="1" applyAlignment="1">
      <alignment horizontal="left" vertical="center" indent="1" shrinkToFit="1"/>
    </xf>
    <xf numFmtId="321" fontId="224" fillId="0" borderId="12" xfId="7657" applyNumberFormat="1" applyFont="1" applyBorder="1" applyAlignment="1">
      <alignment horizontal="center" vertical="center"/>
    </xf>
    <xf numFmtId="0" fontId="228" fillId="38" borderId="29" xfId="7657" applyFont="1" applyFill="1" applyBorder="1" applyAlignment="1">
      <alignment horizontal="center" vertical="center"/>
    </xf>
    <xf numFmtId="0" fontId="224" fillId="0" borderId="0" xfId="7659" applyFont="1" applyAlignment="1">
      <alignment vertical="center"/>
    </xf>
    <xf numFmtId="0" fontId="224" fillId="0" borderId="3" xfId="7659" applyFont="1" applyBorder="1" applyAlignment="1">
      <alignment vertical="center"/>
    </xf>
    <xf numFmtId="0" fontId="224" fillId="0" borderId="35" xfId="7659" applyFont="1" applyBorder="1" applyAlignment="1">
      <alignment vertical="center"/>
    </xf>
    <xf numFmtId="0" fontId="224" fillId="0" borderId="35" xfId="7659" applyFont="1" applyBorder="1" applyAlignment="1">
      <alignment horizontal="center" vertical="center"/>
    </xf>
    <xf numFmtId="0" fontId="228" fillId="0" borderId="35" xfId="7659" applyFont="1" applyBorder="1" applyAlignment="1">
      <alignment horizontal="center" vertical="center"/>
    </xf>
    <xf numFmtId="0" fontId="224" fillId="0" borderId="6" xfId="7659" applyFont="1" applyBorder="1" applyAlignment="1">
      <alignment vertical="center"/>
    </xf>
    <xf numFmtId="0" fontId="224" fillId="0" borderId="12" xfId="7659" applyFont="1" applyBorder="1" applyAlignment="1">
      <alignment vertical="center"/>
    </xf>
    <xf numFmtId="0" fontId="224" fillId="0" borderId="3" xfId="7659" applyFont="1" applyBorder="1" applyAlignment="1">
      <alignment horizontal="distributed" vertical="center" indent="3"/>
    </xf>
    <xf numFmtId="0" fontId="228" fillId="0" borderId="3" xfId="7659" applyFont="1" applyBorder="1" applyAlignment="1">
      <alignment horizontal="distributed" vertical="center" indent="3"/>
    </xf>
    <xf numFmtId="0" fontId="228" fillId="38" borderId="59" xfId="7659" applyFont="1" applyFill="1" applyBorder="1" applyAlignment="1">
      <alignment horizontal="center" vertical="center"/>
    </xf>
    <xf numFmtId="0" fontId="228" fillId="38" borderId="29" xfId="7659" applyFont="1" applyFill="1" applyBorder="1" applyAlignment="1">
      <alignment horizontal="center" vertical="center"/>
    </xf>
    <xf numFmtId="41" fontId="230" fillId="3" borderId="0" xfId="7655" applyNumberFormat="1" applyFont="1" applyFill="1" applyAlignment="1">
      <alignment horizontal="right" vertical="center"/>
    </xf>
    <xf numFmtId="176" fontId="227" fillId="3" borderId="0" xfId="7661" applyNumberFormat="1" applyFont="1" applyFill="1" applyBorder="1" applyAlignment="1">
      <alignment vertical="center"/>
    </xf>
    <xf numFmtId="0" fontId="230" fillId="3" borderId="35" xfId="7655" applyFont="1" applyFill="1" applyBorder="1" applyAlignment="1">
      <alignment horizontal="center" vertical="center" shrinkToFit="1"/>
    </xf>
    <xf numFmtId="0" fontId="230" fillId="3" borderId="47" xfId="7655" applyFont="1" applyFill="1" applyBorder="1" applyAlignment="1">
      <alignment horizontal="center" vertical="center" shrinkToFit="1"/>
    </xf>
    <xf numFmtId="0" fontId="230" fillId="3" borderId="35" xfId="7655" applyFont="1" applyFill="1" applyBorder="1" applyAlignment="1">
      <alignment horizontal="center" vertical="center"/>
    </xf>
    <xf numFmtId="41" fontId="230" fillId="3" borderId="35" xfId="7655" applyNumberFormat="1" applyFont="1" applyFill="1" applyBorder="1" applyAlignment="1">
      <alignment horizontal="center" vertical="center"/>
    </xf>
    <xf numFmtId="41" fontId="230" fillId="3" borderId="3" xfId="7655" applyNumberFormat="1" applyFont="1" applyFill="1" applyBorder="1" applyAlignment="1">
      <alignment horizontal="center" vertical="center"/>
    </xf>
    <xf numFmtId="0" fontId="224" fillId="0" borderId="35" xfId="7656" applyFont="1" applyBorder="1" applyAlignment="1">
      <alignment vertical="center"/>
    </xf>
    <xf numFmtId="0" fontId="230" fillId="9" borderId="47" xfId="7655" applyFont="1" applyFill="1" applyBorder="1" applyAlignment="1">
      <alignment horizontal="center" vertical="center" shrinkToFit="1"/>
    </xf>
    <xf numFmtId="0" fontId="230" fillId="9" borderId="47" xfId="7655" applyFont="1" applyFill="1" applyBorder="1" applyAlignment="1">
      <alignment horizontal="center" vertical="center"/>
    </xf>
    <xf numFmtId="176" fontId="230" fillId="9" borderId="35" xfId="7655" applyNumberFormat="1" applyFont="1" applyFill="1" applyBorder="1" applyAlignment="1">
      <alignment horizontal="center" vertical="center"/>
    </xf>
    <xf numFmtId="0" fontId="230" fillId="9" borderId="0" xfId="7655" applyFont="1" applyFill="1" applyAlignment="1">
      <alignment vertical="center"/>
    </xf>
    <xf numFmtId="41" fontId="230" fillId="9" borderId="35" xfId="7661" applyFont="1" applyFill="1" applyBorder="1" applyAlignment="1">
      <alignment horizontal="center" vertical="center"/>
    </xf>
    <xf numFmtId="41" fontId="230" fillId="9" borderId="3" xfId="7661" applyFont="1" applyFill="1" applyBorder="1" applyAlignment="1">
      <alignment horizontal="center" vertical="center"/>
    </xf>
    <xf numFmtId="0" fontId="224" fillId="0" borderId="35" xfId="7656" applyFont="1" applyBorder="1" applyAlignment="1">
      <alignment vertical="center" shrinkToFit="1"/>
    </xf>
    <xf numFmtId="0" fontId="230" fillId="9" borderId="47" xfId="7655" applyFont="1" applyFill="1" applyBorder="1" applyAlignment="1">
      <alignment horizontal="center" vertical="center" wrapText="1" shrinkToFit="1"/>
    </xf>
    <xf numFmtId="0" fontId="224" fillId="0" borderId="12" xfId="7656" applyFont="1" applyBorder="1" applyAlignment="1">
      <alignment horizontal="distributed" vertical="center"/>
    </xf>
    <xf numFmtId="0" fontId="230" fillId="9" borderId="48" xfId="7655" applyFont="1" applyFill="1" applyBorder="1" applyAlignment="1">
      <alignment horizontal="center" vertical="center" shrinkToFit="1"/>
    </xf>
    <xf numFmtId="0" fontId="230" fillId="9" borderId="48" xfId="7655" applyFont="1" applyFill="1" applyBorder="1" applyAlignment="1">
      <alignment horizontal="center" vertical="center"/>
    </xf>
    <xf numFmtId="41" fontId="230" fillId="9" borderId="12" xfId="7655" applyNumberFormat="1" applyFont="1" applyFill="1" applyBorder="1" applyAlignment="1">
      <alignment horizontal="center" vertical="center"/>
    </xf>
    <xf numFmtId="41" fontId="230" fillId="9" borderId="6" xfId="7655" applyNumberFormat="1" applyFont="1" applyFill="1" applyBorder="1" applyAlignment="1">
      <alignment horizontal="center" vertical="center"/>
    </xf>
    <xf numFmtId="0" fontId="230" fillId="3" borderId="0" xfId="7655" applyFont="1" applyFill="1" applyAlignment="1">
      <alignment horizontal="left" vertical="center"/>
    </xf>
    <xf numFmtId="41" fontId="224" fillId="0" borderId="4" xfId="4652" applyNumberFormat="1" applyFont="1" applyFill="1" applyBorder="1" applyAlignment="1">
      <alignment vertical="center"/>
    </xf>
    <xf numFmtId="0" fontId="228" fillId="37" borderId="4" xfId="4650" applyFont="1" applyFill="1" applyBorder="1" applyAlignment="1">
      <alignment horizontal="center" vertical="center" wrapText="1"/>
    </xf>
    <xf numFmtId="322" fontId="228" fillId="37" borderId="4" xfId="4652" applyNumberFormat="1" applyFont="1" applyFill="1" applyBorder="1" applyAlignment="1">
      <alignment vertical="center"/>
    </xf>
    <xf numFmtId="220" fontId="239" fillId="0" borderId="12" xfId="4466" applyNumberFormat="1" applyFont="1" applyBorder="1" applyAlignment="1">
      <alignment horizontal="center" vertical="center"/>
    </xf>
    <xf numFmtId="220" fontId="239" fillId="0" borderId="4" xfId="4466" applyNumberFormat="1" applyFont="1" applyBorder="1" applyAlignment="1">
      <alignment horizontal="center" vertical="center"/>
    </xf>
    <xf numFmtId="41" fontId="239" fillId="0" borderId="12" xfId="4466" applyNumberFormat="1" applyFont="1" applyBorder="1" applyAlignment="1">
      <alignment horizontal="center" vertical="center"/>
    </xf>
    <xf numFmtId="41" fontId="239" fillId="0" borderId="4" xfId="4466" applyNumberFormat="1" applyFont="1" applyBorder="1" applyAlignment="1">
      <alignment horizontal="center" vertical="center"/>
    </xf>
    <xf numFmtId="41" fontId="239" fillId="0" borderId="48" xfId="4466" applyNumberFormat="1" applyFont="1" applyBorder="1" applyAlignment="1">
      <alignment horizontal="center" vertical="center"/>
    </xf>
    <xf numFmtId="0" fontId="249" fillId="9" borderId="0" xfId="7328" applyFont="1" applyFill="1">
      <alignment vertical="center"/>
    </xf>
    <xf numFmtId="0" fontId="250" fillId="9" borderId="0" xfId="7328" applyFont="1" applyFill="1">
      <alignment vertical="center"/>
    </xf>
    <xf numFmtId="0" fontId="250" fillId="9" borderId="0" xfId="7328" applyFont="1" applyFill="1" applyAlignment="1">
      <alignment horizontal="center" vertical="center"/>
    </xf>
    <xf numFmtId="0" fontId="251" fillId="9" borderId="0" xfId="7328" applyFont="1" applyFill="1">
      <alignment vertical="center"/>
    </xf>
    <xf numFmtId="0" fontId="252" fillId="9" borderId="0" xfId="7328" applyFont="1" applyFill="1">
      <alignment vertical="center"/>
    </xf>
    <xf numFmtId="0" fontId="245" fillId="9" borderId="12" xfId="7328" applyFont="1" applyFill="1" applyBorder="1" applyAlignment="1">
      <alignment horizontal="center" vertical="center"/>
    </xf>
    <xf numFmtId="176" fontId="245" fillId="9" borderId="12" xfId="7329" applyNumberFormat="1" applyFont="1" applyFill="1" applyBorder="1" applyAlignment="1">
      <alignment horizontal="center" vertical="center" shrinkToFit="1"/>
    </xf>
    <xf numFmtId="176" fontId="245" fillId="9" borderId="6" xfId="7329" applyNumberFormat="1" applyFont="1" applyFill="1" applyBorder="1" applyAlignment="1">
      <alignment horizontal="center" vertical="center" shrinkToFit="1"/>
    </xf>
    <xf numFmtId="176" fontId="245" fillId="9" borderId="0" xfId="7329" applyNumberFormat="1" applyFont="1" applyFill="1" applyBorder="1">
      <alignment vertical="center"/>
    </xf>
    <xf numFmtId="0" fontId="245" fillId="9" borderId="0" xfId="7328" applyFont="1" applyFill="1" applyAlignment="1">
      <alignment horizontal="center" vertical="center"/>
    </xf>
    <xf numFmtId="0" fontId="245" fillId="9" borderId="4" xfId="7328" applyFont="1" applyFill="1" applyBorder="1" applyAlignment="1">
      <alignment horizontal="center" vertical="center"/>
    </xf>
    <xf numFmtId="176" fontId="245" fillId="9" borderId="4" xfId="7329" applyNumberFormat="1" applyFont="1" applyFill="1" applyBorder="1" applyAlignment="1">
      <alignment horizontal="center" vertical="center" shrinkToFit="1"/>
    </xf>
    <xf numFmtId="176" fontId="245" fillId="9" borderId="2" xfId="7329" applyNumberFormat="1" applyFont="1" applyFill="1" applyBorder="1" applyAlignment="1">
      <alignment horizontal="center" vertical="center" shrinkToFit="1"/>
    </xf>
    <xf numFmtId="176" fontId="253" fillId="9" borderId="4" xfId="4650" applyNumberFormat="1" applyFont="1" applyFill="1" applyBorder="1" applyAlignment="1">
      <alignment horizontal="center" vertical="center" shrinkToFit="1"/>
    </xf>
    <xf numFmtId="0" fontId="245" fillId="9" borderId="1" xfId="7328" applyFont="1" applyFill="1" applyBorder="1" applyAlignment="1">
      <alignment horizontal="center" vertical="center"/>
    </xf>
    <xf numFmtId="176" fontId="253" fillId="9" borderId="31" xfId="4650" applyNumberFormat="1" applyFont="1" applyFill="1" applyBorder="1" applyAlignment="1">
      <alignment horizontal="center" vertical="center" shrinkToFit="1"/>
    </xf>
    <xf numFmtId="176" fontId="245" fillId="9" borderId="1" xfId="7329" applyNumberFormat="1" applyFont="1" applyFill="1" applyBorder="1" applyAlignment="1">
      <alignment horizontal="center" vertical="center" shrinkToFit="1"/>
    </xf>
    <xf numFmtId="0" fontId="245" fillId="9" borderId="49" xfId="7328" applyFont="1" applyFill="1" applyBorder="1" applyAlignment="1">
      <alignment horizontal="center" vertical="center"/>
    </xf>
    <xf numFmtId="176" fontId="245" fillId="9" borderId="0" xfId="7329" applyNumberFormat="1" applyFont="1" applyFill="1" applyBorder="1" applyAlignment="1">
      <alignment horizontal="right" vertical="center"/>
    </xf>
    <xf numFmtId="176" fontId="253" fillId="9" borderId="12" xfId="4650" applyNumberFormat="1" applyFont="1" applyFill="1" applyBorder="1" applyAlignment="1">
      <alignment horizontal="center" vertical="center" shrinkToFit="1"/>
    </xf>
    <xf numFmtId="0" fontId="224" fillId="0" borderId="4" xfId="0" applyFont="1" applyBorder="1" applyAlignment="1">
      <alignment horizontal="center" vertical="center"/>
    </xf>
    <xf numFmtId="240" fontId="224" fillId="35" borderId="4" xfId="4652" applyFont="1" applyFill="1" applyBorder="1" applyAlignment="1">
      <alignment horizontal="center" vertical="center"/>
    </xf>
    <xf numFmtId="0" fontId="228" fillId="39" borderId="4" xfId="4650" applyFont="1" applyFill="1" applyBorder="1" applyAlignment="1">
      <alignment horizontal="center" vertical="center" wrapText="1"/>
    </xf>
    <xf numFmtId="322" fontId="228" fillId="39" borderId="4" xfId="4652" applyNumberFormat="1" applyFont="1" applyFill="1" applyBorder="1" applyAlignment="1">
      <alignment vertical="center"/>
    </xf>
    <xf numFmtId="220" fontId="228" fillId="39" borderId="4" xfId="4652" applyNumberFormat="1" applyFont="1" applyFill="1" applyBorder="1" applyAlignment="1">
      <alignment vertical="center"/>
    </xf>
    <xf numFmtId="41" fontId="228" fillId="39" borderId="2" xfId="4652" applyNumberFormat="1" applyFont="1" applyFill="1" applyBorder="1" applyAlignment="1">
      <alignment vertical="center"/>
    </xf>
    <xf numFmtId="0" fontId="228" fillId="39" borderId="4" xfId="4651" applyFont="1" applyFill="1" applyBorder="1" applyAlignment="1">
      <alignment horizontal="center" vertical="center"/>
    </xf>
    <xf numFmtId="240" fontId="228" fillId="40" borderId="12" xfId="4652" applyFont="1" applyFill="1" applyBorder="1" applyAlignment="1">
      <alignment vertical="center"/>
    </xf>
    <xf numFmtId="41" fontId="228" fillId="40" borderId="12" xfId="4652" applyNumberFormat="1" applyFont="1" applyFill="1" applyBorder="1" applyAlignment="1">
      <alignment vertical="center"/>
    </xf>
    <xf numFmtId="41" fontId="228" fillId="40" borderId="6" xfId="4652" applyNumberFormat="1" applyFont="1" applyFill="1" applyBorder="1" applyAlignment="1">
      <alignment vertical="center"/>
    </xf>
    <xf numFmtId="0" fontId="228" fillId="40" borderId="12" xfId="4651" applyFont="1" applyFill="1" applyBorder="1" applyAlignment="1">
      <alignment vertical="center"/>
    </xf>
    <xf numFmtId="0" fontId="244" fillId="9" borderId="0" xfId="4650" applyFont="1" applyFill="1">
      <alignment vertical="center"/>
    </xf>
    <xf numFmtId="176" fontId="244" fillId="9" borderId="0" xfId="4652" applyNumberFormat="1" applyFont="1" applyFill="1" applyAlignment="1">
      <alignment vertical="center"/>
    </xf>
    <xf numFmtId="240" fontId="244" fillId="9" borderId="0" xfId="4652" applyFont="1" applyFill="1" applyAlignment="1">
      <alignment vertical="center"/>
    </xf>
    <xf numFmtId="0" fontId="244" fillId="9" borderId="0" xfId="4651" applyFont="1" applyFill="1" applyAlignment="1">
      <alignment vertical="center"/>
    </xf>
    <xf numFmtId="240" fontId="244" fillId="0" borderId="0" xfId="4652" applyFont="1" applyFill="1" applyAlignment="1">
      <alignment vertical="center"/>
    </xf>
    <xf numFmtId="0" fontId="244" fillId="0" borderId="0" xfId="4651" applyFont="1" applyAlignment="1">
      <alignment vertical="center"/>
    </xf>
    <xf numFmtId="240" fontId="244" fillId="9" borderId="0" xfId="4650" applyNumberFormat="1" applyFont="1" applyFill="1">
      <alignment vertical="center"/>
    </xf>
    <xf numFmtId="0" fontId="228" fillId="0" borderId="0" xfId="7654" applyFont="1" applyAlignment="1">
      <alignment vertical="center"/>
    </xf>
    <xf numFmtId="37" fontId="228" fillId="0" borderId="0" xfId="7652" applyFont="1" applyAlignment="1">
      <alignment vertical="center"/>
    </xf>
    <xf numFmtId="176" fontId="230" fillId="0" borderId="35" xfId="7655" applyNumberFormat="1" applyFont="1" applyBorder="1" applyAlignment="1">
      <alignment horizontal="center" vertical="center"/>
    </xf>
    <xf numFmtId="176" fontId="245" fillId="0" borderId="4" xfId="7737" applyNumberFormat="1" applyFont="1" applyBorder="1">
      <alignment vertical="center"/>
    </xf>
    <xf numFmtId="176" fontId="245" fillId="0" borderId="4" xfId="7737" applyNumberFormat="1" applyFont="1" applyFill="1" applyBorder="1">
      <alignment vertical="center"/>
    </xf>
    <xf numFmtId="176" fontId="245" fillId="0" borderId="1" xfId="7737" applyNumberFormat="1" applyFont="1" applyFill="1" applyBorder="1">
      <alignment vertical="center"/>
    </xf>
    <xf numFmtId="176" fontId="245" fillId="0" borderId="12" xfId="7737" applyNumberFormat="1" applyFont="1" applyBorder="1">
      <alignment vertical="center"/>
    </xf>
    <xf numFmtId="0" fontId="253" fillId="0" borderId="0" xfId="4466" applyFont="1">
      <alignment vertical="center"/>
    </xf>
    <xf numFmtId="41" fontId="224" fillId="36" borderId="0" xfId="7661" applyFont="1" applyFill="1" applyAlignment="1">
      <alignment vertical="center"/>
    </xf>
    <xf numFmtId="0" fontId="224" fillId="36" borderId="0" xfId="4651" applyFont="1" applyFill="1" applyAlignment="1">
      <alignment vertical="center"/>
    </xf>
    <xf numFmtId="0" fontId="228" fillId="38" borderId="29" xfId="4650" applyFont="1" applyFill="1" applyBorder="1" applyAlignment="1">
      <alignment horizontal="center" vertical="center"/>
    </xf>
    <xf numFmtId="0" fontId="224" fillId="0" borderId="4" xfId="4650" applyFont="1" applyBorder="1" applyAlignment="1">
      <alignment horizontal="center" vertical="center" wrapText="1"/>
    </xf>
    <xf numFmtId="322" fontId="224" fillId="0" borderId="4" xfId="4652" applyNumberFormat="1" applyFont="1" applyFill="1" applyBorder="1" applyAlignment="1">
      <alignment vertical="center"/>
    </xf>
    <xf numFmtId="41" fontId="224" fillId="9" borderId="40" xfId="7661" applyFont="1" applyFill="1" applyBorder="1" applyAlignment="1">
      <alignment vertical="center"/>
    </xf>
    <xf numFmtId="41" fontId="224" fillId="9" borderId="4" xfId="7661" applyFont="1" applyFill="1" applyBorder="1" applyAlignment="1">
      <alignment vertical="center"/>
    </xf>
    <xf numFmtId="41" fontId="224" fillId="0" borderId="4" xfId="7661" applyFont="1" applyFill="1" applyBorder="1" applyAlignment="1">
      <alignment vertical="center"/>
    </xf>
    <xf numFmtId="41" fontId="239" fillId="0" borderId="4" xfId="7661" applyFont="1" applyFill="1" applyBorder="1" applyAlignment="1">
      <alignment vertical="center"/>
    </xf>
    <xf numFmtId="41" fontId="228" fillId="37" borderId="4" xfId="7661" applyFont="1" applyFill="1" applyBorder="1" applyAlignment="1">
      <alignment vertical="center"/>
    </xf>
    <xf numFmtId="41" fontId="228" fillId="39" borderId="12" xfId="7661" applyFont="1" applyFill="1" applyBorder="1" applyAlignment="1">
      <alignment vertical="center"/>
    </xf>
    <xf numFmtId="176" fontId="224" fillId="9" borderId="40" xfId="7661" applyNumberFormat="1" applyFont="1" applyFill="1" applyBorder="1" applyAlignment="1">
      <alignment vertical="center"/>
    </xf>
    <xf numFmtId="176" fontId="224" fillId="9" borderId="4" xfId="7661" applyNumberFormat="1" applyFont="1" applyFill="1" applyBorder="1" applyAlignment="1">
      <alignment vertical="center"/>
    </xf>
    <xf numFmtId="176" fontId="224" fillId="0" borderId="4" xfId="7661" applyNumberFormat="1" applyFont="1" applyFill="1" applyBorder="1" applyAlignment="1">
      <alignment vertical="center"/>
    </xf>
    <xf numFmtId="176" fontId="239" fillId="0" borderId="4" xfId="7661" applyNumberFormat="1" applyFont="1" applyFill="1" applyBorder="1" applyAlignment="1">
      <alignment vertical="center"/>
    </xf>
    <xf numFmtId="176" fontId="228" fillId="37" borderId="4" xfId="7661" applyNumberFormat="1" applyFont="1" applyFill="1" applyBorder="1" applyAlignment="1">
      <alignment vertical="center"/>
    </xf>
    <xf numFmtId="176" fontId="224" fillId="9" borderId="80" xfId="4652" applyNumberFormat="1" applyFont="1" applyFill="1" applyBorder="1" applyAlignment="1">
      <alignment vertical="center"/>
    </xf>
    <xf numFmtId="176" fontId="224" fillId="9" borderId="2" xfId="4652" applyNumberFormat="1" applyFont="1" applyFill="1" applyBorder="1" applyAlignment="1">
      <alignment vertical="center"/>
    </xf>
    <xf numFmtId="176" fontId="224" fillId="0" borderId="2" xfId="4652" applyNumberFormat="1" applyFont="1" applyFill="1" applyBorder="1" applyAlignment="1">
      <alignment vertical="center"/>
    </xf>
    <xf numFmtId="176" fontId="228" fillId="37" borderId="2" xfId="4652" applyNumberFormat="1" applyFont="1" applyFill="1" applyBorder="1" applyAlignment="1">
      <alignment vertical="center"/>
    </xf>
    <xf numFmtId="342" fontId="224" fillId="0" borderId="4" xfId="7661" applyNumberFormat="1" applyFont="1" applyFill="1" applyBorder="1" applyAlignment="1">
      <alignment vertical="center"/>
    </xf>
    <xf numFmtId="342" fontId="239" fillId="0" borderId="4" xfId="7661" applyNumberFormat="1" applyFont="1" applyFill="1" applyBorder="1" applyAlignment="1">
      <alignment vertical="center"/>
    </xf>
    <xf numFmtId="343" fontId="224" fillId="9" borderId="4" xfId="4652" applyNumberFormat="1" applyFont="1" applyFill="1" applyBorder="1" applyAlignment="1">
      <alignment vertical="center"/>
    </xf>
    <xf numFmtId="176" fontId="228" fillId="37" borderId="89" xfId="4652" applyNumberFormat="1" applyFont="1" applyFill="1" applyBorder="1" applyAlignment="1">
      <alignment vertical="center"/>
    </xf>
    <xf numFmtId="41" fontId="228" fillId="39" borderId="4" xfId="7661" applyFont="1" applyFill="1" applyBorder="1" applyAlignment="1">
      <alignment vertical="center"/>
    </xf>
    <xf numFmtId="41" fontId="228" fillId="0" borderId="12" xfId="7661" applyFont="1" applyFill="1" applyBorder="1" applyAlignment="1">
      <alignment vertical="center"/>
    </xf>
    <xf numFmtId="41" fontId="228" fillId="40" borderId="12" xfId="7661" applyFont="1" applyFill="1" applyBorder="1" applyAlignment="1">
      <alignment vertical="center"/>
    </xf>
    <xf numFmtId="0" fontId="228" fillId="37" borderId="90" xfId="4650" applyFont="1" applyFill="1" applyBorder="1" applyAlignment="1">
      <alignment horizontal="center" vertical="center" wrapText="1"/>
    </xf>
    <xf numFmtId="41" fontId="228" fillId="37" borderId="90" xfId="7661" applyFont="1" applyFill="1" applyBorder="1" applyAlignment="1">
      <alignment vertical="center"/>
    </xf>
    <xf numFmtId="10" fontId="224" fillId="9" borderId="12" xfId="7662" applyNumberFormat="1" applyFont="1" applyFill="1" applyBorder="1" applyAlignment="1">
      <alignment horizontal="center" vertical="center"/>
    </xf>
    <xf numFmtId="10" fontId="224" fillId="9" borderId="4" xfId="7662" applyNumberFormat="1" applyFont="1" applyFill="1" applyBorder="1" applyAlignment="1">
      <alignment horizontal="center" vertical="center"/>
    </xf>
    <xf numFmtId="10" fontId="224" fillId="0" borderId="4" xfId="7662" applyNumberFormat="1" applyFont="1" applyFill="1" applyBorder="1" applyAlignment="1">
      <alignment horizontal="center" vertical="center"/>
    </xf>
    <xf numFmtId="322" fontId="228" fillId="37" borderId="90" xfId="4652" applyNumberFormat="1" applyFont="1" applyFill="1" applyBorder="1" applyAlignment="1">
      <alignment vertical="center"/>
    </xf>
    <xf numFmtId="176" fontId="228" fillId="37" borderId="90" xfId="7661" applyNumberFormat="1" applyFont="1" applyFill="1" applyBorder="1" applyAlignment="1">
      <alignment vertical="center"/>
    </xf>
    <xf numFmtId="10" fontId="228" fillId="37" borderId="90" xfId="7662" applyNumberFormat="1" applyFont="1" applyFill="1" applyBorder="1" applyAlignment="1">
      <alignment horizontal="center" vertical="center"/>
    </xf>
    <xf numFmtId="10" fontId="228" fillId="37" borderId="4" xfId="7662" applyNumberFormat="1" applyFont="1" applyFill="1" applyBorder="1" applyAlignment="1">
      <alignment horizontal="center" vertical="center"/>
    </xf>
    <xf numFmtId="41" fontId="224" fillId="9" borderId="80" xfId="7661" applyFont="1" applyFill="1" applyBorder="1" applyAlignment="1">
      <alignment vertical="center"/>
    </xf>
    <xf numFmtId="41" fontId="224" fillId="9" borderId="2" xfId="7661" applyFont="1" applyFill="1" applyBorder="1" applyAlignment="1">
      <alignment vertical="center"/>
    </xf>
    <xf numFmtId="41" fontId="224" fillId="0" borderId="2" xfId="7661" applyFont="1" applyFill="1" applyBorder="1" applyAlignment="1">
      <alignment vertical="center"/>
    </xf>
    <xf numFmtId="41" fontId="228" fillId="37" borderId="89" xfId="7661" applyFont="1" applyFill="1" applyBorder="1" applyAlignment="1">
      <alignment vertical="center"/>
    </xf>
    <xf numFmtId="41" fontId="228" fillId="37" borderId="2" xfId="7661" applyFont="1" applyFill="1" applyBorder="1" applyAlignment="1">
      <alignment vertical="center"/>
    </xf>
    <xf numFmtId="41" fontId="228" fillId="39" borderId="6" xfId="7661" applyFont="1" applyFill="1" applyBorder="1" applyAlignment="1">
      <alignment vertical="center"/>
    </xf>
    <xf numFmtId="41" fontId="228" fillId="39" borderId="2" xfId="7661" applyFont="1" applyFill="1" applyBorder="1" applyAlignment="1">
      <alignment vertical="center"/>
    </xf>
    <xf numFmtId="41" fontId="228" fillId="0" borderId="6" xfId="7661" applyFont="1" applyFill="1" applyBorder="1" applyAlignment="1">
      <alignment vertical="center"/>
    </xf>
    <xf numFmtId="41" fontId="228" fillId="40" borderId="6" xfId="7661" applyFont="1" applyFill="1" applyBorder="1" applyAlignment="1">
      <alignment vertical="center"/>
    </xf>
    <xf numFmtId="10" fontId="228" fillId="39" borderId="12" xfId="7662" applyNumberFormat="1" applyFont="1" applyFill="1" applyBorder="1" applyAlignment="1">
      <alignment horizontal="center" vertical="center"/>
    </xf>
    <xf numFmtId="10" fontId="228" fillId="39" borderId="4" xfId="7662" applyNumberFormat="1" applyFont="1" applyFill="1" applyBorder="1" applyAlignment="1">
      <alignment horizontal="center" vertical="center"/>
    </xf>
    <xf numFmtId="10" fontId="228" fillId="0" borderId="12" xfId="7662" applyNumberFormat="1" applyFont="1" applyFill="1" applyBorder="1" applyAlignment="1">
      <alignment horizontal="center" vertical="center"/>
    </xf>
    <xf numFmtId="10" fontId="228" fillId="40" borderId="12" xfId="7662" applyNumberFormat="1" applyFont="1" applyFill="1" applyBorder="1" applyAlignment="1">
      <alignment horizontal="center" vertical="center"/>
    </xf>
    <xf numFmtId="0" fontId="224" fillId="0" borderId="0" xfId="4651" applyFont="1" applyAlignment="1">
      <alignment horizontal="center" vertical="center"/>
    </xf>
    <xf numFmtId="41" fontId="224" fillId="36" borderId="0" xfId="7661" applyFont="1" applyFill="1" applyBorder="1" applyAlignment="1">
      <alignment vertical="center"/>
    </xf>
    <xf numFmtId="0" fontId="224" fillId="0" borderId="12" xfId="7656" applyFont="1" applyBorder="1" applyAlignment="1">
      <alignment horizontal="center" vertical="center"/>
    </xf>
    <xf numFmtId="41" fontId="230" fillId="0" borderId="35" xfId="7661" applyFont="1" applyFill="1" applyBorder="1" applyAlignment="1">
      <alignment horizontal="center" vertical="center"/>
    </xf>
    <xf numFmtId="41" fontId="230" fillId="0" borderId="3" xfId="7661" applyFont="1" applyFill="1" applyBorder="1" applyAlignment="1">
      <alignment horizontal="center" vertical="center"/>
    </xf>
    <xf numFmtId="0" fontId="248" fillId="38" borderId="29" xfId="7328" applyFont="1" applyFill="1" applyBorder="1" applyAlignment="1">
      <alignment horizontal="center" vertical="center"/>
    </xf>
    <xf numFmtId="0" fontId="230" fillId="0" borderId="47" xfId="7655" applyFont="1" applyBorder="1" applyAlignment="1">
      <alignment horizontal="center" vertical="center" shrinkToFit="1"/>
    </xf>
    <xf numFmtId="0" fontId="230" fillId="0" borderId="47" xfId="7655" applyFont="1" applyBorder="1" applyAlignment="1">
      <alignment horizontal="center" vertical="center"/>
    </xf>
    <xf numFmtId="176" fontId="230" fillId="0" borderId="3" xfId="7655" applyNumberFormat="1" applyFont="1" applyBorder="1" applyAlignment="1">
      <alignment horizontal="center" vertical="center"/>
    </xf>
    <xf numFmtId="176" fontId="245" fillId="9" borderId="113" xfId="7329" applyNumberFormat="1" applyFont="1" applyFill="1" applyBorder="1" applyAlignment="1">
      <alignment horizontal="center" vertical="center" shrinkToFit="1"/>
    </xf>
    <xf numFmtId="239" fontId="239" fillId="9" borderId="18" xfId="3570" applyNumberFormat="1" applyFont="1" applyFill="1" applyBorder="1" applyAlignment="1">
      <alignment horizontal="distributed" vertical="center"/>
    </xf>
    <xf numFmtId="239" fontId="239" fillId="9" borderId="35" xfId="3570" applyNumberFormat="1" applyFont="1" applyFill="1" applyBorder="1" applyAlignment="1">
      <alignment horizontal="distributed" vertical="center"/>
    </xf>
    <xf numFmtId="0" fontId="224" fillId="0" borderId="112" xfId="0" applyFont="1" applyBorder="1" applyAlignment="1">
      <alignment horizontal="center" vertical="center"/>
    </xf>
    <xf numFmtId="0" fontId="224" fillId="0" borderId="112" xfId="0" applyFont="1" applyBorder="1">
      <alignment vertical="center"/>
    </xf>
    <xf numFmtId="0" fontId="224" fillId="0" borderId="12" xfId="0" applyFont="1" applyBorder="1" applyAlignment="1">
      <alignment horizontal="center" vertical="center"/>
    </xf>
    <xf numFmtId="0" fontId="228" fillId="38" borderId="29" xfId="0" applyFont="1" applyFill="1" applyBorder="1" applyAlignment="1">
      <alignment horizontal="center" vertical="center"/>
    </xf>
    <xf numFmtId="0" fontId="228" fillId="38" borderId="29" xfId="0" applyFont="1" applyFill="1" applyBorder="1" applyAlignment="1">
      <alignment horizontal="center" vertical="center" wrapText="1"/>
    </xf>
    <xf numFmtId="320" fontId="224" fillId="0" borderId="112" xfId="0" applyNumberFormat="1" applyFont="1" applyBorder="1" applyAlignment="1">
      <alignment horizontal="center" vertical="center"/>
    </xf>
    <xf numFmtId="320" fontId="224" fillId="0" borderId="12" xfId="0" applyNumberFormat="1" applyFont="1" applyBorder="1" applyAlignment="1">
      <alignment horizontal="center" vertical="center"/>
    </xf>
    <xf numFmtId="0" fontId="239" fillId="9" borderId="12" xfId="4466" applyFont="1" applyFill="1" applyBorder="1" applyAlignment="1">
      <alignment vertical="center" shrinkToFit="1"/>
    </xf>
    <xf numFmtId="0" fontId="239" fillId="9" borderId="18" xfId="4466" applyFont="1" applyFill="1" applyBorder="1" applyAlignment="1">
      <alignment vertical="center" shrinkToFit="1"/>
    </xf>
    <xf numFmtId="0" fontId="239" fillId="9" borderId="35" xfId="4466" applyFont="1" applyFill="1" applyBorder="1" applyAlignment="1">
      <alignment vertical="center" shrinkToFit="1"/>
    </xf>
    <xf numFmtId="0" fontId="237" fillId="9" borderId="35" xfId="4466" applyFont="1" applyFill="1" applyBorder="1" applyAlignment="1">
      <alignment vertical="center" shrinkToFit="1"/>
    </xf>
    <xf numFmtId="41" fontId="230" fillId="0" borderId="112" xfId="1198" applyFont="1" applyBorder="1" applyAlignment="1">
      <alignment horizontal="center" vertical="center"/>
    </xf>
    <xf numFmtId="0" fontId="247" fillId="0" borderId="29" xfId="1197" applyNumberFormat="1" applyFont="1" applyFill="1" applyBorder="1" applyAlignment="1">
      <alignment horizontal="center" vertical="center" shrinkToFit="1"/>
    </xf>
    <xf numFmtId="41" fontId="247" fillId="0" borderId="29" xfId="7650" applyNumberFormat="1" applyFont="1" applyBorder="1" applyAlignment="1">
      <alignment horizontal="right" vertical="center"/>
    </xf>
    <xf numFmtId="41" fontId="247" fillId="0" borderId="29" xfId="7650" applyNumberFormat="1" applyFont="1" applyBorder="1" applyAlignment="1">
      <alignment vertical="center"/>
    </xf>
    <xf numFmtId="41" fontId="247" fillId="0" borderId="29" xfId="7650" applyNumberFormat="1" applyFont="1" applyBorder="1" applyAlignment="1">
      <alignment vertical="center" shrinkToFit="1"/>
    </xf>
    <xf numFmtId="0" fontId="247" fillId="0" borderId="29" xfId="7650" applyFont="1" applyBorder="1" applyAlignment="1">
      <alignment horizontal="center" vertical="center" shrinkToFit="1"/>
    </xf>
    <xf numFmtId="223" fontId="224" fillId="0" borderId="6" xfId="7651" applyNumberFormat="1" applyFont="1" applyBorder="1" applyAlignment="1">
      <alignment vertical="center" wrapText="1" shrinkToFit="1"/>
    </xf>
    <xf numFmtId="223" fontId="224" fillId="0" borderId="12" xfId="7651" applyNumberFormat="1" applyFont="1" applyBorder="1" applyAlignment="1">
      <alignment horizontal="center" vertical="center"/>
    </xf>
    <xf numFmtId="0" fontId="224" fillId="0" borderId="12" xfId="7651" applyNumberFormat="1" applyFont="1" applyBorder="1" applyAlignment="1">
      <alignment horizontal="center" vertical="center"/>
    </xf>
    <xf numFmtId="41" fontId="228" fillId="0" borderId="12" xfId="7651" applyNumberFormat="1" applyFont="1" applyBorder="1" applyAlignment="1">
      <alignment vertical="center"/>
    </xf>
    <xf numFmtId="41" fontId="228" fillId="0" borderId="6" xfId="7651" applyNumberFormat="1" applyFont="1" applyBorder="1" applyAlignment="1">
      <alignment vertical="center"/>
    </xf>
    <xf numFmtId="0" fontId="224" fillId="0" borderId="12" xfId="7651" applyNumberFormat="1" applyFont="1" applyBorder="1" applyAlignment="1">
      <alignment horizontal="center" vertical="center" shrinkToFit="1"/>
    </xf>
    <xf numFmtId="223" fontId="224" fillId="0" borderId="0" xfId="7651" applyNumberFormat="1" applyFont="1" applyAlignment="1">
      <alignment vertical="center"/>
    </xf>
    <xf numFmtId="0" fontId="224" fillId="0" borderId="124" xfId="0" applyFont="1" applyBorder="1" applyAlignment="1">
      <alignment horizontal="center" vertical="center"/>
    </xf>
    <xf numFmtId="0" fontId="263" fillId="0" borderId="0" xfId="0" applyFont="1" applyAlignment="1">
      <alignment horizontal="center" vertical="center"/>
    </xf>
    <xf numFmtId="176" fontId="245" fillId="9" borderId="48" xfId="7329" applyNumberFormat="1" applyFont="1" applyFill="1" applyBorder="1" applyAlignment="1">
      <alignment horizontal="center" vertical="center" shrinkToFit="1"/>
    </xf>
    <xf numFmtId="176" fontId="245" fillId="9" borderId="123" xfId="7329" applyNumberFormat="1" applyFont="1" applyFill="1" applyBorder="1" applyAlignment="1">
      <alignment horizontal="center" vertical="center" shrinkToFit="1"/>
    </xf>
    <xf numFmtId="176" fontId="245" fillId="9" borderId="47" xfId="7329" applyNumberFormat="1" applyFont="1" applyFill="1" applyBorder="1" applyAlignment="1">
      <alignment horizontal="center" vertical="center" shrinkToFit="1"/>
    </xf>
    <xf numFmtId="0" fontId="248" fillId="38" borderId="58" xfId="7328" applyFont="1" applyFill="1" applyBorder="1" applyAlignment="1">
      <alignment horizontal="center" vertical="center" shrinkToFit="1"/>
    </xf>
    <xf numFmtId="176" fontId="245" fillId="9" borderId="125" xfId="7329" applyNumberFormat="1" applyFont="1" applyFill="1" applyBorder="1" applyAlignment="1">
      <alignment horizontal="center" vertical="center" shrinkToFit="1"/>
    </xf>
    <xf numFmtId="176" fontId="245" fillId="9" borderId="31" xfId="7329" applyNumberFormat="1" applyFont="1" applyFill="1" applyBorder="1" applyAlignment="1">
      <alignment horizontal="center" vertical="center" shrinkToFit="1"/>
    </xf>
    <xf numFmtId="176" fontId="245" fillId="9" borderId="35" xfId="7329" applyNumberFormat="1" applyFont="1" applyFill="1" applyBorder="1" applyAlignment="1">
      <alignment horizontal="center" vertical="center" shrinkToFit="1"/>
    </xf>
    <xf numFmtId="176" fontId="245" fillId="9" borderId="124" xfId="7329" applyNumberFormat="1" applyFont="1" applyFill="1" applyBorder="1" applyAlignment="1">
      <alignment horizontal="center" vertical="center" shrinkToFit="1"/>
    </xf>
    <xf numFmtId="0" fontId="248" fillId="38" borderId="59" xfId="7328" applyFont="1" applyFill="1" applyBorder="1" applyAlignment="1">
      <alignment horizontal="center" vertical="center"/>
    </xf>
    <xf numFmtId="176" fontId="245" fillId="9" borderId="127" xfId="7329" applyNumberFormat="1" applyFont="1" applyFill="1" applyBorder="1" applyAlignment="1">
      <alignment horizontal="center" vertical="center" shrinkToFit="1"/>
    </xf>
    <xf numFmtId="41" fontId="224" fillId="9" borderId="0" xfId="7661" applyFont="1" applyFill="1" applyAlignment="1">
      <alignment vertical="center"/>
    </xf>
    <xf numFmtId="41" fontId="226" fillId="9" borderId="0" xfId="7661" applyFont="1" applyFill="1" applyAlignment="1">
      <alignment vertical="center"/>
    </xf>
    <xf numFmtId="41" fontId="230" fillId="0" borderId="4" xfId="7650" applyNumberFormat="1" applyFont="1" applyBorder="1" applyAlignment="1">
      <alignment horizontal="center" vertical="center" wrapText="1"/>
    </xf>
    <xf numFmtId="41" fontId="230" fillId="0" borderId="48" xfId="7650" applyNumberFormat="1" applyFont="1" applyBorder="1" applyAlignment="1">
      <alignment horizontal="center" vertical="center" wrapText="1"/>
    </xf>
    <xf numFmtId="214" fontId="239" fillId="0" borderId="0" xfId="4466" quotePrefix="1" applyNumberFormat="1" applyFont="1" applyAlignment="1">
      <alignment horizontal="center" vertical="center"/>
    </xf>
    <xf numFmtId="10" fontId="227" fillId="0" borderId="124" xfId="4652" applyNumberFormat="1" applyFont="1" applyFill="1" applyBorder="1" applyAlignment="1">
      <alignment horizontal="center" vertical="center"/>
    </xf>
    <xf numFmtId="41" fontId="224" fillId="0" borderId="124" xfId="7661" applyFont="1" applyFill="1" applyBorder="1" applyAlignment="1">
      <alignment horizontal="center" vertical="center"/>
    </xf>
    <xf numFmtId="41" fontId="224" fillId="36" borderId="124" xfId="7661" applyFont="1" applyFill="1" applyBorder="1" applyAlignment="1">
      <alignment horizontal="center" vertical="center"/>
    </xf>
    <xf numFmtId="0" fontId="229" fillId="3" borderId="0" xfId="7655" applyFont="1" applyFill="1" applyAlignment="1">
      <alignment horizontal="center" vertical="center"/>
    </xf>
    <xf numFmtId="0" fontId="264" fillId="9" borderId="0" xfId="7328" applyFont="1" applyFill="1">
      <alignment vertical="center"/>
    </xf>
    <xf numFmtId="0" fontId="230" fillId="9" borderId="0" xfId="7655" applyFont="1" applyFill="1" applyAlignment="1">
      <alignment horizontal="center" vertical="center"/>
    </xf>
    <xf numFmtId="41" fontId="247" fillId="38" borderId="0" xfId="7655" applyNumberFormat="1" applyFont="1" applyFill="1" applyAlignment="1">
      <alignment horizontal="center" vertical="center"/>
    </xf>
    <xf numFmtId="41" fontId="230" fillId="9" borderId="0" xfId="7661" applyFont="1" applyFill="1" applyBorder="1" applyAlignment="1">
      <alignment horizontal="center" vertical="center"/>
    </xf>
    <xf numFmtId="41" fontId="230" fillId="9" borderId="0" xfId="7655" applyNumberFormat="1" applyFont="1" applyFill="1" applyAlignment="1">
      <alignment horizontal="center" vertical="center"/>
    </xf>
    <xf numFmtId="41" fontId="224" fillId="9" borderId="127" xfId="4652" applyNumberFormat="1" applyFont="1" applyFill="1" applyBorder="1" applyAlignment="1">
      <alignment vertical="center"/>
    </xf>
    <xf numFmtId="176" fontId="241" fillId="0" borderId="12" xfId="4652" applyNumberFormat="1" applyFont="1" applyFill="1" applyBorder="1" applyAlignment="1">
      <alignment horizontal="center" vertical="center"/>
    </xf>
    <xf numFmtId="240" fontId="241" fillId="0" borderId="12" xfId="4652" applyFont="1" applyFill="1" applyBorder="1" applyAlignment="1">
      <alignment horizontal="center" vertical="center"/>
    </xf>
    <xf numFmtId="41" fontId="232" fillId="3" borderId="0" xfId="7661" applyFont="1" applyFill="1" applyAlignment="1">
      <alignment horizontal="center" vertical="center"/>
    </xf>
    <xf numFmtId="41" fontId="232" fillId="3" borderId="0" xfId="7661" applyFont="1" applyFill="1" applyAlignment="1">
      <alignment vertical="center"/>
    </xf>
    <xf numFmtId="0" fontId="237" fillId="0" borderId="124" xfId="4466" applyFont="1" applyBorder="1" applyAlignment="1">
      <alignment horizontal="center" vertical="center"/>
    </xf>
    <xf numFmtId="0" fontId="237" fillId="9" borderId="124" xfId="4466" applyFont="1" applyFill="1" applyBorder="1" applyAlignment="1">
      <alignment horizontal="center" vertical="center"/>
    </xf>
    <xf numFmtId="0" fontId="266" fillId="0" borderId="0" xfId="9155" applyFont="1">
      <alignment vertical="center"/>
    </xf>
    <xf numFmtId="0" fontId="267" fillId="0" borderId="0" xfId="9155" applyFont="1">
      <alignment vertical="center"/>
    </xf>
    <xf numFmtId="0" fontId="266" fillId="0" borderId="128" xfId="9155" applyFont="1" applyBorder="1" applyAlignment="1">
      <alignment horizontal="center" vertical="center"/>
    </xf>
    <xf numFmtId="0" fontId="239" fillId="0" borderId="0" xfId="9155" applyFont="1" applyAlignment="1">
      <alignment horizontal="left" vertical="center"/>
    </xf>
    <xf numFmtId="0" fontId="239" fillId="0" borderId="0" xfId="9155" applyFont="1">
      <alignment vertical="center"/>
    </xf>
    <xf numFmtId="0" fontId="268" fillId="0" borderId="0" xfId="9155" applyFont="1" applyAlignment="1">
      <alignment horizontal="center" vertical="center"/>
    </xf>
    <xf numFmtId="41" fontId="121" fillId="0" borderId="0" xfId="7661" applyFont="1" applyAlignment="1">
      <alignment horizontal="center" vertical="center"/>
    </xf>
    <xf numFmtId="41" fontId="121" fillId="0" borderId="0" xfId="4466" applyNumberFormat="1" applyFont="1" applyAlignment="1">
      <alignment horizontal="center" vertical="center"/>
    </xf>
    <xf numFmtId="0" fontId="120" fillId="9" borderId="0" xfId="0" applyFont="1" applyFill="1" applyAlignment="1">
      <alignment vertical="center" wrapText="1"/>
    </xf>
    <xf numFmtId="0" fontId="11" fillId="0" borderId="0" xfId="0" applyFont="1" applyAlignment="1">
      <alignment vertical="center" wrapText="1"/>
    </xf>
    <xf numFmtId="41" fontId="230" fillId="3" borderId="0" xfId="7661" applyFont="1" applyFill="1" applyBorder="1" applyAlignment="1">
      <alignment vertical="center"/>
    </xf>
    <xf numFmtId="41" fontId="230" fillId="3" borderId="0" xfId="7661" applyFont="1" applyFill="1" applyAlignment="1">
      <alignment vertical="center"/>
    </xf>
    <xf numFmtId="41" fontId="230" fillId="9" borderId="0" xfId="7661" applyFont="1" applyFill="1" applyBorder="1" applyAlignment="1">
      <alignment vertical="center"/>
    </xf>
    <xf numFmtId="345" fontId="262" fillId="0" borderId="4" xfId="7799" applyNumberFormat="1" applyFont="1" applyFill="1" applyBorder="1" applyAlignment="1">
      <alignment horizontal="right" vertical="center"/>
    </xf>
    <xf numFmtId="344" fontId="262" fillId="0" borderId="4" xfId="7799" applyNumberFormat="1" applyFont="1" applyFill="1" applyBorder="1" applyAlignment="1">
      <alignment horizontal="center" vertical="center"/>
    </xf>
    <xf numFmtId="176" fontId="14" fillId="0" borderId="145" xfId="7329" applyNumberFormat="1" applyFont="1" applyBorder="1">
      <alignment vertical="center"/>
    </xf>
    <xf numFmtId="176" fontId="14" fillId="0" borderId="10" xfId="7329" applyNumberFormat="1" applyFont="1" applyBorder="1">
      <alignment vertical="center"/>
    </xf>
    <xf numFmtId="176" fontId="14" fillId="0" borderId="147" xfId="7329" applyNumberFormat="1" applyFont="1" applyBorder="1">
      <alignment vertical="center"/>
    </xf>
    <xf numFmtId="176" fontId="14" fillId="0" borderId="144" xfId="7329" applyNumberFormat="1" applyFont="1" applyFill="1" applyBorder="1">
      <alignment vertical="center"/>
    </xf>
    <xf numFmtId="176" fontId="14" fillId="0" borderId="10" xfId="7329" applyNumberFormat="1" applyFont="1" applyFill="1" applyBorder="1">
      <alignment vertical="center"/>
    </xf>
    <xf numFmtId="176" fontId="14" fillId="0" borderId="147" xfId="7329" applyNumberFormat="1" applyFont="1" applyFill="1" applyBorder="1">
      <alignment vertical="center"/>
    </xf>
    <xf numFmtId="176" fontId="14" fillId="0" borderId="148" xfId="7329" applyNumberFormat="1" applyFont="1" applyFill="1" applyBorder="1">
      <alignment vertical="center"/>
    </xf>
    <xf numFmtId="176" fontId="14" fillId="0" borderId="149" xfId="7329" applyNumberFormat="1" applyFont="1" applyFill="1" applyBorder="1">
      <alignment vertical="center"/>
    </xf>
    <xf numFmtId="176" fontId="14" fillId="0" borderId="150" xfId="7329" applyNumberFormat="1" applyFont="1" applyFill="1" applyBorder="1">
      <alignment vertical="center"/>
    </xf>
    <xf numFmtId="176" fontId="14" fillId="0" borderId="151" xfId="7329" applyNumberFormat="1" applyFont="1" applyFill="1" applyBorder="1">
      <alignment vertical="center"/>
    </xf>
    <xf numFmtId="176" fontId="14" fillId="0" borderId="152" xfId="7329" applyNumberFormat="1" applyFont="1" applyBorder="1">
      <alignment vertical="center"/>
    </xf>
    <xf numFmtId="176" fontId="14" fillId="0" borderId="153" xfId="7329" applyNumberFormat="1" applyFont="1" applyBorder="1">
      <alignment vertical="center"/>
    </xf>
    <xf numFmtId="176" fontId="14" fillId="0" borderId="5" xfId="7329" applyNumberFormat="1" applyFont="1" applyBorder="1">
      <alignment vertical="center"/>
    </xf>
    <xf numFmtId="176" fontId="14" fillId="0" borderId="154" xfId="7329" applyNumberFormat="1" applyFont="1" applyBorder="1">
      <alignment vertical="center"/>
    </xf>
    <xf numFmtId="176" fontId="14" fillId="0" borderId="5" xfId="7329" applyNumberFormat="1" applyFont="1" applyFill="1" applyBorder="1">
      <alignment vertical="center"/>
    </xf>
    <xf numFmtId="176" fontId="14" fillId="0" borderId="152" xfId="7329" applyNumberFormat="1" applyFont="1" applyFill="1" applyBorder="1">
      <alignment vertical="center"/>
    </xf>
    <xf numFmtId="176" fontId="14" fillId="0" borderId="153" xfId="7329" applyNumberFormat="1" applyFont="1" applyFill="1" applyBorder="1">
      <alignment vertical="center"/>
    </xf>
    <xf numFmtId="176" fontId="14" fillId="0" borderId="155" xfId="7329" applyNumberFormat="1" applyFont="1" applyFill="1" applyBorder="1">
      <alignment vertical="center"/>
    </xf>
    <xf numFmtId="176" fontId="14" fillId="0" borderId="156" xfId="7329" applyNumberFormat="1" applyFont="1" applyFill="1" applyBorder="1">
      <alignment vertical="center"/>
    </xf>
    <xf numFmtId="176" fontId="14" fillId="0" borderId="159" xfId="7329" applyNumberFormat="1" applyFont="1" applyFill="1" applyBorder="1">
      <alignment vertical="center"/>
    </xf>
    <xf numFmtId="41" fontId="14" fillId="0" borderId="129" xfId="7329" applyNumberFormat="1" applyFont="1" applyBorder="1">
      <alignment vertical="center"/>
    </xf>
    <xf numFmtId="176" fontId="14" fillId="0" borderId="160" xfId="7329" applyNumberFormat="1" applyFont="1" applyBorder="1">
      <alignment vertical="center"/>
    </xf>
    <xf numFmtId="176" fontId="14" fillId="0" borderId="161" xfId="7329" applyNumberFormat="1" applyFont="1" applyBorder="1">
      <alignment vertical="center"/>
    </xf>
    <xf numFmtId="41" fontId="14" fillId="0" borderId="159" xfId="7329" applyNumberFormat="1" applyFont="1" applyBorder="1">
      <alignment vertical="center"/>
    </xf>
    <xf numFmtId="41" fontId="14" fillId="0" borderId="159" xfId="7329" applyNumberFormat="1" applyFont="1" applyFill="1" applyBorder="1">
      <alignment vertical="center"/>
    </xf>
    <xf numFmtId="176" fontId="14" fillId="0" borderId="160" xfId="7329" applyNumberFormat="1" applyFont="1" applyFill="1" applyBorder="1">
      <alignment vertical="center"/>
    </xf>
    <xf numFmtId="176" fontId="14" fillId="0" borderId="161" xfId="7329" applyNumberFormat="1" applyFont="1" applyFill="1" applyBorder="1">
      <alignment vertical="center"/>
    </xf>
    <xf numFmtId="176" fontId="14" fillId="0" borderId="130" xfId="7329" applyNumberFormat="1" applyFont="1" applyFill="1" applyBorder="1">
      <alignment vertical="center"/>
    </xf>
    <xf numFmtId="176" fontId="14" fillId="0" borderId="145" xfId="7329" applyNumberFormat="1" applyFont="1" applyBorder="1">
      <alignment vertical="center"/>
    </xf>
    <xf numFmtId="176" fontId="14" fillId="0" borderId="146" xfId="7329" applyNumberFormat="1" applyFont="1" applyBorder="1">
      <alignment vertical="center"/>
    </xf>
    <xf numFmtId="176" fontId="14" fillId="0" borderId="10" xfId="7329" applyNumberFormat="1" applyFont="1" applyBorder="1">
      <alignment vertical="center"/>
    </xf>
    <xf numFmtId="176" fontId="14" fillId="0" borderId="147" xfId="7329" applyNumberFormat="1" applyFont="1" applyBorder="1">
      <alignment vertical="center"/>
    </xf>
    <xf numFmtId="176" fontId="14" fillId="0" borderId="10" xfId="7329" applyNumberFormat="1" applyFont="1" applyFill="1" applyBorder="1">
      <alignment vertical="center"/>
    </xf>
    <xf numFmtId="176" fontId="14" fillId="0" borderId="147" xfId="7329" applyNumberFormat="1" applyFont="1" applyFill="1" applyBorder="1">
      <alignment vertical="center"/>
    </xf>
    <xf numFmtId="176" fontId="14" fillId="0" borderId="148" xfId="7329" applyNumberFormat="1" applyFont="1" applyFill="1" applyBorder="1">
      <alignment vertical="center"/>
    </xf>
    <xf numFmtId="176" fontId="14" fillId="0" borderId="149" xfId="7329" applyNumberFormat="1" applyFont="1" applyFill="1" applyBorder="1">
      <alignment vertical="center"/>
    </xf>
    <xf numFmtId="176" fontId="14" fillId="0" borderId="150" xfId="7329" applyNumberFormat="1" applyFont="1" applyFill="1" applyBorder="1">
      <alignment vertical="center"/>
    </xf>
    <xf numFmtId="176" fontId="14" fillId="0" borderId="151" xfId="7329" applyNumberFormat="1" applyFont="1" applyFill="1" applyBorder="1">
      <alignment vertical="center"/>
    </xf>
    <xf numFmtId="176" fontId="14" fillId="0" borderId="152" xfId="7329" applyNumberFormat="1" applyFont="1" applyBorder="1">
      <alignment vertical="center"/>
    </xf>
    <xf numFmtId="176" fontId="14" fillId="0" borderId="153" xfId="7329" applyNumberFormat="1" applyFont="1" applyBorder="1">
      <alignment vertical="center"/>
    </xf>
    <xf numFmtId="176" fontId="14" fillId="0" borderId="5" xfId="7329" applyNumberFormat="1" applyFont="1" applyBorder="1">
      <alignment vertical="center"/>
    </xf>
    <xf numFmtId="176" fontId="14" fillId="0" borderId="154" xfId="7329" applyNumberFormat="1" applyFont="1" applyBorder="1">
      <alignment vertical="center"/>
    </xf>
    <xf numFmtId="176" fontId="14" fillId="0" borderId="5" xfId="7329" applyNumberFormat="1" applyFont="1" applyFill="1" applyBorder="1">
      <alignment vertical="center"/>
    </xf>
    <xf numFmtId="176" fontId="14" fillId="0" borderId="154" xfId="7329" applyNumberFormat="1" applyFont="1" applyFill="1" applyBorder="1">
      <alignment vertical="center"/>
    </xf>
    <xf numFmtId="176" fontId="14" fillId="0" borderId="152" xfId="7329" applyNumberFormat="1" applyFont="1" applyFill="1" applyBorder="1">
      <alignment vertical="center"/>
    </xf>
    <xf numFmtId="176" fontId="14" fillId="0" borderId="153" xfId="7329" applyNumberFormat="1" applyFont="1" applyFill="1" applyBorder="1">
      <alignment vertical="center"/>
    </xf>
    <xf numFmtId="176" fontId="14" fillId="0" borderId="155" xfId="7329" applyNumberFormat="1" applyFont="1" applyFill="1" applyBorder="1">
      <alignment vertical="center"/>
    </xf>
    <xf numFmtId="176" fontId="14" fillId="0" borderId="156" xfId="7329" applyNumberFormat="1" applyFont="1" applyFill="1" applyBorder="1">
      <alignment vertical="center"/>
    </xf>
    <xf numFmtId="176" fontId="14" fillId="0" borderId="161" xfId="7329" applyNumberFormat="1" applyFont="1" applyBorder="1">
      <alignment vertical="center"/>
    </xf>
    <xf numFmtId="176" fontId="14" fillId="0" borderId="130" xfId="7329" applyNumberFormat="1" applyFont="1" applyFill="1" applyBorder="1">
      <alignment vertical="center"/>
    </xf>
    <xf numFmtId="176" fontId="14" fillId="0" borderId="143" xfId="7329" applyNumberFormat="1" applyFont="1" applyBorder="1">
      <alignment vertical="center"/>
    </xf>
    <xf numFmtId="328" fontId="14" fillId="0" borderId="145" xfId="7329" applyNumberFormat="1" applyFont="1" applyBorder="1">
      <alignment vertical="center"/>
    </xf>
    <xf numFmtId="328" fontId="14" fillId="0" borderId="152" xfId="7329" applyNumberFormat="1" applyFont="1" applyBorder="1">
      <alignment vertical="center"/>
    </xf>
    <xf numFmtId="328" fontId="14" fillId="0" borderId="10" xfId="7329" applyNumberFormat="1" applyFont="1" applyBorder="1">
      <alignment vertical="center"/>
    </xf>
    <xf numFmtId="328" fontId="14" fillId="0" borderId="147" xfId="7329" applyNumberFormat="1" applyFont="1" applyBorder="1">
      <alignment vertical="center"/>
    </xf>
    <xf numFmtId="328" fontId="14" fillId="0" borderId="5" xfId="7329" applyNumberFormat="1" applyFont="1" applyBorder="1">
      <alignment vertical="center"/>
    </xf>
    <xf numFmtId="328" fontId="14" fillId="0" borderId="5" xfId="7329" applyNumberFormat="1" applyFont="1" applyFill="1" applyBorder="1">
      <alignment vertical="center"/>
    </xf>
    <xf numFmtId="328" fontId="14" fillId="0" borderId="152" xfId="7329" applyNumberFormat="1" applyFont="1" applyFill="1" applyBorder="1">
      <alignment vertical="center"/>
    </xf>
    <xf numFmtId="328" fontId="14" fillId="0" borderId="10" xfId="7329" applyNumberFormat="1" applyFont="1" applyFill="1" applyBorder="1">
      <alignment vertical="center"/>
    </xf>
    <xf numFmtId="328" fontId="14" fillId="0" borderId="148" xfId="7329" applyNumberFormat="1" applyFont="1" applyFill="1" applyBorder="1">
      <alignment vertical="center"/>
    </xf>
    <xf numFmtId="328" fontId="14" fillId="0" borderId="155" xfId="7329" applyNumberFormat="1" applyFont="1" applyFill="1" applyBorder="1">
      <alignment vertical="center"/>
    </xf>
    <xf numFmtId="328" fontId="14" fillId="0" borderId="156" xfId="7329" applyNumberFormat="1" applyFont="1" applyFill="1" applyBorder="1">
      <alignment vertical="center"/>
    </xf>
    <xf numFmtId="328" fontId="14" fillId="0" borderId="150" xfId="7329" applyNumberFormat="1" applyFont="1" applyFill="1" applyBorder="1">
      <alignment vertical="center"/>
    </xf>
    <xf numFmtId="328" fontId="14" fillId="0" borderId="146" xfId="7329" applyNumberFormat="1" applyFont="1" applyBorder="1">
      <alignment vertical="center"/>
    </xf>
    <xf numFmtId="328" fontId="14" fillId="0" borderId="153" xfId="7329" applyNumberFormat="1" applyFont="1" applyBorder="1">
      <alignment vertical="center"/>
    </xf>
    <xf numFmtId="328" fontId="14" fillId="0" borderId="154" xfId="7329" applyNumberFormat="1" applyFont="1" applyBorder="1">
      <alignment vertical="center"/>
    </xf>
    <xf numFmtId="328" fontId="14" fillId="0" borderId="154" xfId="7329" applyNumberFormat="1" applyFont="1" applyFill="1" applyBorder="1">
      <alignment vertical="center"/>
    </xf>
    <xf numFmtId="328" fontId="14" fillId="0" borderId="153" xfId="7329" applyNumberFormat="1" applyFont="1" applyFill="1" applyBorder="1">
      <alignment vertical="center"/>
    </xf>
    <xf numFmtId="328" fontId="14" fillId="0" borderId="147" xfId="7329" applyNumberFormat="1" applyFont="1" applyFill="1" applyBorder="1">
      <alignment vertical="center"/>
    </xf>
    <xf numFmtId="328" fontId="14" fillId="0" borderId="149" xfId="7329" applyNumberFormat="1" applyFont="1" applyFill="1" applyBorder="1">
      <alignment vertical="center"/>
    </xf>
    <xf numFmtId="328" fontId="14" fillId="0" borderId="159" xfId="7329" applyNumberFormat="1" applyFont="1" applyFill="1" applyBorder="1">
      <alignment vertical="center"/>
    </xf>
    <xf numFmtId="328" fontId="14" fillId="0" borderId="145" xfId="7329" applyNumberFormat="1" applyFont="1" applyBorder="1">
      <alignment vertical="center"/>
    </xf>
    <xf numFmtId="328" fontId="14" fillId="0" borderId="152" xfId="7329" applyNumberFormat="1" applyFont="1" applyBorder="1">
      <alignment vertical="center"/>
    </xf>
    <xf numFmtId="328" fontId="14" fillId="0" borderId="10" xfId="7329" applyNumberFormat="1" applyFont="1" applyBorder="1">
      <alignment vertical="center"/>
    </xf>
    <xf numFmtId="328" fontId="14" fillId="0" borderId="147" xfId="7329" applyNumberFormat="1" applyFont="1" applyBorder="1">
      <alignment vertical="center"/>
    </xf>
    <xf numFmtId="328" fontId="14" fillId="0" borderId="5" xfId="7329" applyNumberFormat="1" applyFont="1" applyBorder="1">
      <alignment vertical="center"/>
    </xf>
    <xf numFmtId="328" fontId="14" fillId="0" borderId="5" xfId="7329" applyNumberFormat="1" applyFont="1" applyFill="1" applyBorder="1">
      <alignment vertical="center"/>
    </xf>
    <xf numFmtId="328" fontId="14" fillId="0" borderId="152" xfId="7329" applyNumberFormat="1" applyFont="1" applyFill="1" applyBorder="1">
      <alignment vertical="center"/>
    </xf>
    <xf numFmtId="328" fontId="14" fillId="0" borderId="10" xfId="7329" applyNumberFormat="1" applyFont="1" applyFill="1" applyBorder="1">
      <alignment vertical="center"/>
    </xf>
    <xf numFmtId="328" fontId="14" fillId="0" borderId="148" xfId="7329" applyNumberFormat="1" applyFont="1" applyFill="1" applyBorder="1">
      <alignment vertical="center"/>
    </xf>
    <xf numFmtId="328" fontId="14" fillId="0" borderId="155" xfId="7329" applyNumberFormat="1" applyFont="1" applyFill="1" applyBorder="1">
      <alignment vertical="center"/>
    </xf>
    <xf numFmtId="328" fontId="14" fillId="0" borderId="156" xfId="7329" applyNumberFormat="1" applyFont="1" applyFill="1" applyBorder="1">
      <alignment vertical="center"/>
    </xf>
    <xf numFmtId="328" fontId="14" fillId="0" borderId="162" xfId="7329" applyNumberFormat="1" applyFont="1" applyBorder="1">
      <alignment vertical="center"/>
    </xf>
    <xf numFmtId="328" fontId="14" fillId="0" borderId="163" xfId="7329" applyNumberFormat="1" applyFont="1" applyBorder="1">
      <alignment vertical="center"/>
    </xf>
    <xf numFmtId="328" fontId="14" fillId="0" borderId="162" xfId="7329" applyNumberFormat="1" applyFont="1" applyFill="1" applyBorder="1">
      <alignment vertical="center"/>
    </xf>
    <xf numFmtId="328" fontId="14" fillId="0" borderId="163" xfId="7329" applyNumberFormat="1" applyFont="1" applyFill="1" applyBorder="1">
      <alignment vertical="center"/>
    </xf>
    <xf numFmtId="328" fontId="14" fillId="0" borderId="164" xfId="7329" applyNumberFormat="1" applyFont="1" applyFill="1" applyBorder="1">
      <alignment vertical="center"/>
    </xf>
    <xf numFmtId="328" fontId="14" fillId="0" borderId="178" xfId="7329" applyNumberFormat="1" applyFont="1" applyFill="1" applyBorder="1">
      <alignment vertical="center"/>
    </xf>
    <xf numFmtId="328" fontId="14" fillId="0" borderId="179" xfId="7329" applyNumberFormat="1" applyFont="1" applyFill="1" applyBorder="1">
      <alignment vertical="center"/>
    </xf>
    <xf numFmtId="328" fontId="14" fillId="0" borderId="165" xfId="7329" applyNumberFormat="1" applyFont="1" applyFill="1" applyBorder="1">
      <alignment vertical="center"/>
    </xf>
    <xf numFmtId="0" fontId="271" fillId="0" borderId="0" xfId="0" applyFont="1" applyBorder="1" applyAlignment="1">
      <alignment horizontal="right" vertical="center" wrapText="1"/>
    </xf>
    <xf numFmtId="41" fontId="230" fillId="9" borderId="4" xfId="7661" applyFont="1" applyFill="1" applyBorder="1" applyAlignment="1">
      <alignment horizontal="center" vertical="center"/>
    </xf>
    <xf numFmtId="9" fontId="232" fillId="3" borderId="0" xfId="7662" applyFont="1" applyFill="1" applyAlignment="1">
      <alignment vertical="center"/>
    </xf>
    <xf numFmtId="273" fontId="224" fillId="0" borderId="0" xfId="7661" applyNumberFormat="1" applyFont="1" applyFill="1" applyAlignment="1">
      <alignment vertical="center"/>
    </xf>
    <xf numFmtId="176" fontId="239" fillId="0" borderId="4" xfId="4652" applyNumberFormat="1" applyFont="1" applyFill="1" applyBorder="1" applyAlignment="1">
      <alignment vertical="center"/>
    </xf>
    <xf numFmtId="0" fontId="269" fillId="0" borderId="176" xfId="9155" applyFont="1" applyBorder="1">
      <alignment vertical="center"/>
    </xf>
    <xf numFmtId="0" fontId="239" fillId="0" borderId="176" xfId="9155" applyFont="1" applyBorder="1">
      <alignment vertical="center"/>
    </xf>
    <xf numFmtId="0" fontId="272" fillId="0" borderId="0" xfId="9155" applyFont="1">
      <alignment vertical="center"/>
    </xf>
    <xf numFmtId="0" fontId="273" fillId="0" borderId="0" xfId="9155" applyFont="1" applyAlignment="1">
      <alignment horizontal="center" vertical="center"/>
    </xf>
    <xf numFmtId="0" fontId="268" fillId="0" borderId="0" xfId="9155" applyFont="1" applyFill="1" applyAlignment="1">
      <alignment horizontal="center" vertical="center"/>
    </xf>
    <xf numFmtId="0" fontId="275" fillId="0" borderId="0" xfId="0" applyFont="1">
      <alignment vertical="center"/>
    </xf>
    <xf numFmtId="3" fontId="275" fillId="0" borderId="0" xfId="0" applyNumberFormat="1" applyFont="1">
      <alignment vertical="center"/>
    </xf>
    <xf numFmtId="0" fontId="275" fillId="0" borderId="0" xfId="0" applyFont="1" applyAlignment="1">
      <alignment horizontal="center" vertical="center"/>
    </xf>
    <xf numFmtId="4" fontId="275" fillId="0" borderId="0" xfId="0" applyNumberFormat="1" applyFont="1">
      <alignment vertical="center"/>
    </xf>
    <xf numFmtId="0" fontId="11" fillId="0" borderId="0" xfId="0" applyFont="1" applyAlignment="1">
      <alignment horizontal="center" vertical="center"/>
    </xf>
    <xf numFmtId="0" fontId="277" fillId="0" borderId="0" xfId="1425" applyFont="1" applyAlignment="1"/>
    <xf numFmtId="0" fontId="278" fillId="0" borderId="0" xfId="1425" applyFont="1" applyAlignment="1"/>
    <xf numFmtId="0" fontId="240" fillId="0" borderId="0" xfId="1425" applyFont="1" applyAlignment="1">
      <alignment horizontal="right"/>
    </xf>
    <xf numFmtId="0" fontId="225" fillId="39" borderId="177" xfId="4652" applyNumberFormat="1" applyFont="1" applyFill="1" applyBorder="1" applyAlignment="1">
      <alignment horizontal="center" vertical="center" wrapText="1"/>
    </xf>
    <xf numFmtId="0" fontId="225" fillId="39" borderId="123" xfId="4650" applyFont="1" applyFill="1" applyBorder="1" applyAlignment="1">
      <alignment horizontal="center" vertical="center"/>
    </xf>
    <xf numFmtId="0" fontId="225" fillId="39" borderId="177" xfId="4650" applyFont="1" applyFill="1" applyBorder="1" applyAlignment="1">
      <alignment horizontal="center" vertical="center"/>
    </xf>
    <xf numFmtId="0" fontId="225" fillId="39" borderId="177" xfId="4650" applyFont="1" applyFill="1" applyBorder="1">
      <alignment vertical="center"/>
    </xf>
    <xf numFmtId="0" fontId="225" fillId="39" borderId="177" xfId="4652" applyNumberFormat="1" applyFont="1" applyFill="1" applyBorder="1" applyAlignment="1">
      <alignment horizontal="center" vertical="center"/>
    </xf>
    <xf numFmtId="0" fontId="225" fillId="39" borderId="175" xfId="4650" applyFont="1" applyFill="1" applyBorder="1" applyAlignment="1">
      <alignment horizontal="center" vertical="center"/>
    </xf>
    <xf numFmtId="0" fontId="225" fillId="39" borderId="200" xfId="4650" applyFont="1" applyFill="1" applyBorder="1" applyAlignment="1">
      <alignment horizontal="center" vertical="center"/>
    </xf>
    <xf numFmtId="0" fontId="225" fillId="38" borderId="177" xfId="4650" applyFont="1" applyFill="1" applyBorder="1" applyAlignment="1">
      <alignment horizontal="center" vertical="center"/>
    </xf>
    <xf numFmtId="0" fontId="225" fillId="38" borderId="177" xfId="4652" applyNumberFormat="1" applyFont="1" applyFill="1" applyBorder="1" applyAlignment="1">
      <alignment horizontal="center" vertical="center" wrapText="1"/>
    </xf>
    <xf numFmtId="0" fontId="225" fillId="38" borderId="177" xfId="4652" applyNumberFormat="1" applyFont="1" applyFill="1" applyBorder="1" applyAlignment="1">
      <alignment horizontal="center" vertical="center"/>
    </xf>
    <xf numFmtId="41" fontId="225" fillId="38" borderId="175" xfId="4650" applyNumberFormat="1" applyFont="1" applyFill="1" applyBorder="1" applyAlignment="1">
      <alignment horizontal="center" vertical="center"/>
    </xf>
    <xf numFmtId="41" fontId="225" fillId="38" borderId="177" xfId="4650" applyNumberFormat="1" applyFont="1" applyFill="1" applyBorder="1" applyAlignment="1">
      <alignment horizontal="center" vertical="center"/>
    </xf>
    <xf numFmtId="0" fontId="225" fillId="38" borderId="200" xfId="4650" applyFont="1" applyFill="1" applyBorder="1" applyAlignment="1">
      <alignment horizontal="center" vertical="center"/>
    </xf>
    <xf numFmtId="10" fontId="225" fillId="38" borderId="177" xfId="7662" applyNumberFormat="1" applyFont="1" applyFill="1" applyBorder="1" applyAlignment="1">
      <alignment horizontal="center" vertical="center"/>
    </xf>
    <xf numFmtId="0" fontId="225" fillId="9" borderId="177" xfId="4650" applyFont="1" applyFill="1" applyBorder="1" applyAlignment="1">
      <alignment horizontal="center" vertical="center" wrapText="1"/>
    </xf>
    <xf numFmtId="322" fontId="226" fillId="9" borderId="177" xfId="4652" applyNumberFormat="1" applyFont="1" applyFill="1" applyBorder="1" applyAlignment="1">
      <alignment vertical="center"/>
    </xf>
    <xf numFmtId="41" fontId="226" fillId="9" borderId="177" xfId="4652" applyNumberFormat="1" applyFont="1" applyFill="1" applyBorder="1" applyAlignment="1">
      <alignment vertical="center"/>
    </xf>
    <xf numFmtId="41" fontId="226" fillId="9" borderId="175" xfId="4652" applyNumberFormat="1" applyFont="1" applyFill="1" applyBorder="1" applyAlignment="1">
      <alignment vertical="center"/>
    </xf>
    <xf numFmtId="41" fontId="279" fillId="9" borderId="177" xfId="7661" applyFont="1" applyFill="1" applyBorder="1" applyAlignment="1">
      <alignment vertical="center"/>
    </xf>
    <xf numFmtId="10" fontId="279" fillId="9" borderId="177" xfId="7662" applyNumberFormat="1" applyFont="1" applyFill="1" applyBorder="1" applyAlignment="1">
      <alignment vertical="center"/>
    </xf>
    <xf numFmtId="0" fontId="225" fillId="37" borderId="177" xfId="4650" applyFont="1" applyFill="1" applyBorder="1" applyAlignment="1">
      <alignment horizontal="center" vertical="center" wrapText="1"/>
    </xf>
    <xf numFmtId="176" fontId="226" fillId="37" borderId="177" xfId="4652" applyNumberFormat="1" applyFont="1" applyFill="1" applyBorder="1" applyAlignment="1">
      <alignment vertical="center"/>
    </xf>
    <xf numFmtId="41" fontId="226" fillId="37" borderId="177" xfId="4652" applyNumberFormat="1" applyFont="1" applyFill="1" applyBorder="1" applyAlignment="1">
      <alignment vertical="center"/>
    </xf>
    <xf numFmtId="41" fontId="226" fillId="37" borderId="175" xfId="4652" applyNumberFormat="1" applyFont="1" applyFill="1" applyBorder="1" applyAlignment="1">
      <alignment vertical="center"/>
    </xf>
    <xf numFmtId="41" fontId="225" fillId="37" borderId="177" xfId="4652" applyNumberFormat="1" applyFont="1" applyFill="1" applyBorder="1" applyAlignment="1">
      <alignment vertical="center"/>
    </xf>
    <xf numFmtId="41" fontId="225" fillId="37" borderId="123" xfId="4652" applyNumberFormat="1" applyFont="1" applyFill="1" applyBorder="1" applyAlignment="1">
      <alignment vertical="center"/>
    </xf>
    <xf numFmtId="41" fontId="279" fillId="37" borderId="177" xfId="7661" applyFont="1" applyFill="1" applyBorder="1" applyAlignment="1">
      <alignment vertical="center"/>
    </xf>
    <xf numFmtId="10" fontId="279" fillId="37" borderId="177" xfId="7662" applyNumberFormat="1" applyFont="1" applyFill="1" applyBorder="1" applyAlignment="1">
      <alignment vertical="center"/>
    </xf>
    <xf numFmtId="0" fontId="226" fillId="9" borderId="200" xfId="4652" applyNumberFormat="1" applyFont="1" applyFill="1" applyBorder="1" applyAlignment="1">
      <alignment horizontal="left" vertical="center" wrapText="1"/>
    </xf>
    <xf numFmtId="1" fontId="279" fillId="9" borderId="177" xfId="4652" applyNumberFormat="1" applyFont="1" applyFill="1" applyBorder="1" applyAlignment="1">
      <alignment vertical="center"/>
    </xf>
    <xf numFmtId="1" fontId="279" fillId="37" borderId="177" xfId="4652" applyNumberFormat="1" applyFont="1" applyFill="1" applyBorder="1" applyAlignment="1">
      <alignment vertical="center"/>
    </xf>
    <xf numFmtId="41" fontId="224" fillId="0" borderId="6" xfId="4652" applyNumberFormat="1" applyFont="1" applyFill="1" applyBorder="1" applyAlignment="1">
      <alignment vertical="center"/>
    </xf>
    <xf numFmtId="0" fontId="224" fillId="0" borderId="35" xfId="4650" applyFont="1" applyBorder="1" applyAlignment="1">
      <alignment horizontal="center" vertical="center" wrapText="1"/>
    </xf>
    <xf numFmtId="322" fontId="224" fillId="0" borderId="35" xfId="4652" applyNumberFormat="1" applyFont="1" applyFill="1" applyBorder="1" applyAlignment="1">
      <alignment vertical="center"/>
    </xf>
    <xf numFmtId="41" fontId="224" fillId="0" borderId="35" xfId="7661" applyFont="1" applyFill="1" applyBorder="1" applyAlignment="1">
      <alignment vertical="center"/>
    </xf>
    <xf numFmtId="41" fontId="224" fillId="0" borderId="3" xfId="4652" applyNumberFormat="1" applyFont="1" applyFill="1" applyBorder="1" applyAlignment="1">
      <alignment vertical="center"/>
    </xf>
    <xf numFmtId="0" fontId="224" fillId="9" borderId="12" xfId="4650" applyFont="1" applyFill="1" applyBorder="1" applyAlignment="1">
      <alignment horizontal="center" vertical="center" wrapText="1"/>
    </xf>
    <xf numFmtId="322" fontId="224" fillId="9" borderId="12" xfId="4652" applyNumberFormat="1" applyFont="1" applyFill="1" applyBorder="1" applyAlignment="1">
      <alignment vertical="center"/>
    </xf>
    <xf numFmtId="41" fontId="224" fillId="9" borderId="12" xfId="7661" applyFont="1" applyFill="1" applyBorder="1" applyAlignment="1">
      <alignment vertical="center"/>
    </xf>
    <xf numFmtId="0" fontId="228" fillId="37" borderId="12" xfId="4650" applyFont="1" applyFill="1" applyBorder="1" applyAlignment="1">
      <alignment horizontal="center" vertical="center" wrapText="1"/>
    </xf>
    <xf numFmtId="322" fontId="228" fillId="37" borderId="12" xfId="4652" applyNumberFormat="1" applyFont="1" applyFill="1" applyBorder="1" applyAlignment="1">
      <alignment vertical="center"/>
    </xf>
    <xf numFmtId="220" fontId="228" fillId="37" borderId="12" xfId="4652" applyNumberFormat="1" applyFont="1" applyFill="1" applyBorder="1" applyAlignment="1">
      <alignment vertical="center"/>
    </xf>
    <xf numFmtId="41" fontId="228" fillId="37" borderId="6" xfId="4652" applyNumberFormat="1" applyFont="1" applyFill="1" applyBorder="1" applyAlignment="1">
      <alignment vertical="center"/>
    </xf>
    <xf numFmtId="0" fontId="224" fillId="36" borderId="201" xfId="4650" applyFont="1" applyFill="1" applyBorder="1" applyAlignment="1">
      <alignment horizontal="center" vertical="center" wrapText="1"/>
    </xf>
    <xf numFmtId="322" fontId="224" fillId="36" borderId="4" xfId="4652" applyNumberFormat="1" applyFont="1" applyFill="1" applyBorder="1" applyAlignment="1">
      <alignment vertical="center"/>
    </xf>
    <xf numFmtId="41" fontId="224" fillId="36" borderId="4" xfId="7661" applyFont="1" applyFill="1" applyBorder="1" applyAlignment="1">
      <alignment vertical="center"/>
    </xf>
    <xf numFmtId="41" fontId="224" fillId="36" borderId="202" xfId="4652" applyNumberFormat="1" applyFont="1" applyFill="1" applyBorder="1" applyAlignment="1">
      <alignment vertical="center"/>
    </xf>
    <xf numFmtId="0" fontId="224" fillId="36" borderId="203" xfId="4650" applyFont="1" applyFill="1" applyBorder="1" applyAlignment="1">
      <alignment horizontal="center" vertical="center" wrapText="1"/>
    </xf>
    <xf numFmtId="322" fontId="224" fillId="36" borderId="204" xfId="4652" applyNumberFormat="1" applyFont="1" applyFill="1" applyBorder="1" applyAlignment="1">
      <alignment vertical="center"/>
    </xf>
    <xf numFmtId="41" fontId="224" fillId="36" borderId="204" xfId="7661" applyFont="1" applyFill="1" applyBorder="1" applyAlignment="1">
      <alignment vertical="center"/>
    </xf>
    <xf numFmtId="41" fontId="224" fillId="36" borderId="205" xfId="4652" applyNumberFormat="1" applyFont="1" applyFill="1" applyBorder="1" applyAlignment="1">
      <alignment vertical="center"/>
    </xf>
    <xf numFmtId="0" fontId="224" fillId="36" borderId="206" xfId="4650" applyFont="1" applyFill="1" applyBorder="1" applyAlignment="1">
      <alignment horizontal="center" vertical="center" wrapText="1"/>
    </xf>
    <xf numFmtId="322" fontId="224" fillId="36" borderId="207" xfId="4652" applyNumberFormat="1" applyFont="1" applyFill="1" applyBorder="1" applyAlignment="1">
      <alignment vertical="center"/>
    </xf>
    <xf numFmtId="41" fontId="224" fillId="36" borderId="207" xfId="7661" applyFont="1" applyFill="1" applyBorder="1" applyAlignment="1">
      <alignment vertical="center"/>
    </xf>
    <xf numFmtId="41" fontId="224" fillId="36" borderId="208" xfId="4652" applyNumberFormat="1" applyFont="1" applyFill="1" applyBorder="1" applyAlignment="1">
      <alignment vertical="center"/>
    </xf>
    <xf numFmtId="41" fontId="239" fillId="36" borderId="207" xfId="4652" applyNumberFormat="1" applyFont="1" applyFill="1" applyBorder="1" applyAlignment="1">
      <alignment vertical="center"/>
    </xf>
    <xf numFmtId="41" fontId="11" fillId="0" borderId="0" xfId="0" applyNumberFormat="1" applyFont="1" applyAlignment="1">
      <alignment horizontal="center" vertical="center"/>
    </xf>
    <xf numFmtId="0" fontId="230" fillId="0" borderId="6" xfId="4465" applyFont="1" applyBorder="1" applyAlignment="1">
      <alignment horizontal="center" vertical="center"/>
    </xf>
    <xf numFmtId="0" fontId="230" fillId="0" borderId="175" xfId="4465" applyFont="1" applyBorder="1" applyAlignment="1">
      <alignment horizontal="center" vertical="center"/>
    </xf>
    <xf numFmtId="0" fontId="230" fillId="0" borderId="175" xfId="4465" applyFont="1" applyBorder="1" applyAlignment="1">
      <alignment horizontal="center" vertical="center" wrapText="1"/>
    </xf>
    <xf numFmtId="0" fontId="230" fillId="0" borderId="175" xfId="4465" applyFont="1" applyBorder="1" applyAlignment="1">
      <alignment horizontal="center" vertical="center" shrinkToFit="1"/>
    </xf>
    <xf numFmtId="41" fontId="230" fillId="0" borderId="123" xfId="1198" applyFont="1" applyBorder="1" applyAlignment="1">
      <alignment horizontal="center" vertical="center"/>
    </xf>
    <xf numFmtId="41" fontId="230" fillId="0" borderId="123" xfId="1198" applyFont="1" applyFill="1" applyBorder="1" applyAlignment="1">
      <alignment horizontal="center" vertical="center"/>
    </xf>
    <xf numFmtId="0" fontId="247" fillId="38" borderId="209" xfId="1198" applyNumberFormat="1" applyFont="1" applyFill="1" applyBorder="1" applyAlignment="1">
      <alignment horizontal="center" vertical="center" wrapText="1"/>
    </xf>
    <xf numFmtId="0" fontId="247" fillId="38" borderId="210" xfId="1198" applyNumberFormat="1" applyFont="1" applyFill="1" applyBorder="1" applyAlignment="1">
      <alignment horizontal="center" vertical="center" wrapText="1"/>
    </xf>
    <xf numFmtId="0" fontId="247" fillId="38" borderId="211" xfId="1198" applyNumberFormat="1" applyFont="1" applyFill="1" applyBorder="1" applyAlignment="1">
      <alignment horizontal="center" vertical="center" wrapText="1"/>
    </xf>
    <xf numFmtId="0" fontId="247" fillId="38" borderId="28" xfId="1198" applyNumberFormat="1" applyFont="1" applyFill="1" applyBorder="1" applyAlignment="1">
      <alignment horizontal="center" vertical="center" wrapText="1"/>
    </xf>
    <xf numFmtId="41" fontId="230" fillId="0" borderId="30" xfId="1198" applyFont="1" applyBorder="1" applyAlignment="1">
      <alignment horizontal="center" vertical="center"/>
    </xf>
    <xf numFmtId="41" fontId="230" fillId="0" borderId="176" xfId="1198" applyFont="1" applyBorder="1" applyAlignment="1">
      <alignment horizontal="center" vertical="center"/>
    </xf>
    <xf numFmtId="41" fontId="230" fillId="0" borderId="176" xfId="1198" applyFont="1" applyFill="1" applyBorder="1" applyAlignment="1">
      <alignment horizontal="center" vertical="center"/>
    </xf>
    <xf numFmtId="0" fontId="247" fillId="38" borderId="214" xfId="1198" applyNumberFormat="1" applyFont="1" applyFill="1" applyBorder="1" applyAlignment="1">
      <alignment horizontal="center" vertical="center" wrapText="1"/>
    </xf>
    <xf numFmtId="41" fontId="230" fillId="36" borderId="212" xfId="1198" applyFont="1" applyFill="1" applyBorder="1" applyAlignment="1">
      <alignment horizontal="center" vertical="center"/>
    </xf>
    <xf numFmtId="41" fontId="230" fillId="36" borderId="12" xfId="1198" applyFont="1" applyFill="1" applyBorder="1" applyAlignment="1">
      <alignment horizontal="center" vertical="center"/>
    </xf>
    <xf numFmtId="41" fontId="230" fillId="36" borderId="213" xfId="1198" applyFont="1" applyFill="1" applyBorder="1" applyAlignment="1">
      <alignment horizontal="center" vertical="center"/>
    </xf>
    <xf numFmtId="41" fontId="230" fillId="36" borderId="201" xfId="1198" applyFont="1" applyFill="1" applyBorder="1" applyAlignment="1">
      <alignment horizontal="center" vertical="center"/>
    </xf>
    <xf numFmtId="41" fontId="230" fillId="36" borderId="4" xfId="1198" applyFont="1" applyFill="1" applyBorder="1" applyAlignment="1">
      <alignment horizontal="center" vertical="center"/>
    </xf>
    <xf numFmtId="41" fontId="230" fillId="36" borderId="202" xfId="1198" applyFont="1" applyFill="1" applyBorder="1" applyAlignment="1">
      <alignment horizontal="center" vertical="center"/>
    </xf>
    <xf numFmtId="41" fontId="230" fillId="36" borderId="203" xfId="1198" applyFont="1" applyFill="1" applyBorder="1" applyAlignment="1">
      <alignment horizontal="center" vertical="center"/>
    </xf>
    <xf numFmtId="41" fontId="230" fillId="36" borderId="204" xfId="1198" applyFont="1" applyFill="1" applyBorder="1" applyAlignment="1">
      <alignment horizontal="center" vertical="center"/>
    </xf>
    <xf numFmtId="41" fontId="230" fillId="36" borderId="205" xfId="1198" applyFont="1" applyFill="1" applyBorder="1" applyAlignment="1">
      <alignment horizontal="center" vertical="center"/>
    </xf>
    <xf numFmtId="41" fontId="230" fillId="36" borderId="215" xfId="1198" applyFont="1" applyFill="1" applyBorder="1" applyAlignment="1">
      <alignment horizontal="center" vertical="center"/>
    </xf>
    <xf numFmtId="41" fontId="230" fillId="36" borderId="216" xfId="1198" applyFont="1" applyFill="1" applyBorder="1" applyAlignment="1">
      <alignment horizontal="center" vertical="center"/>
    </xf>
    <xf numFmtId="41" fontId="230" fillId="36" borderId="217" xfId="1198" applyFont="1" applyFill="1" applyBorder="1" applyAlignment="1">
      <alignment horizontal="center" vertical="center"/>
    </xf>
    <xf numFmtId="0" fontId="247" fillId="36" borderId="78" xfId="7650" applyFont="1" applyFill="1" applyBorder="1" applyAlignment="1">
      <alignment vertical="center" wrapText="1" shrinkToFit="1"/>
    </xf>
    <xf numFmtId="0" fontId="247" fillId="36" borderId="78" xfId="7650" applyFont="1" applyFill="1" applyBorder="1" applyAlignment="1">
      <alignment horizontal="center" vertical="center"/>
    </xf>
    <xf numFmtId="0" fontId="247" fillId="36" borderId="78" xfId="7650" applyFont="1" applyFill="1" applyBorder="1" applyAlignment="1">
      <alignment horizontal="center" vertical="center" shrinkToFit="1"/>
    </xf>
    <xf numFmtId="41" fontId="247" fillId="36" borderId="78" xfId="7650" applyNumberFormat="1" applyFont="1" applyFill="1" applyBorder="1" applyAlignment="1">
      <alignment vertical="center"/>
    </xf>
    <xf numFmtId="41" fontId="247" fillId="36" borderId="78" xfId="7650" applyNumberFormat="1" applyFont="1" applyFill="1" applyBorder="1" applyAlignment="1">
      <alignment vertical="center" shrinkToFit="1"/>
    </xf>
    <xf numFmtId="41" fontId="247" fillId="36" borderId="79" xfId="7650" applyNumberFormat="1" applyFont="1" applyFill="1" applyBorder="1" applyAlignment="1">
      <alignment vertical="center"/>
    </xf>
    <xf numFmtId="0" fontId="230" fillId="36" borderId="78" xfId="7650" applyFont="1" applyFill="1" applyBorder="1" applyAlignment="1">
      <alignment horizontal="center" vertical="center" shrinkToFit="1"/>
    </xf>
    <xf numFmtId="0" fontId="230" fillId="36" borderId="12" xfId="7650" applyFont="1" applyFill="1" applyBorder="1" applyAlignment="1">
      <alignment vertical="center" wrapText="1" shrinkToFit="1"/>
    </xf>
    <xf numFmtId="0" fontId="230" fillId="36" borderId="12" xfId="7650" applyFont="1" applyFill="1" applyBorder="1" applyAlignment="1">
      <alignment horizontal="center" vertical="center"/>
    </xf>
    <xf numFmtId="0" fontId="230" fillId="36" borderId="12" xfId="1197" applyNumberFormat="1" applyFont="1" applyFill="1" applyBorder="1" applyAlignment="1">
      <alignment horizontal="center" vertical="center" shrinkToFit="1"/>
    </xf>
    <xf numFmtId="41" fontId="230" fillId="36" borderId="12" xfId="7650" applyNumberFormat="1" applyFont="1" applyFill="1" applyBorder="1" applyAlignment="1">
      <alignment horizontal="right" vertical="center"/>
    </xf>
    <xf numFmtId="41" fontId="230" fillId="36" borderId="12" xfId="7650" applyNumberFormat="1" applyFont="1" applyFill="1" applyBorder="1" applyAlignment="1">
      <alignment horizontal="right" vertical="center" shrinkToFit="1"/>
    </xf>
    <xf numFmtId="41" fontId="230" fillId="36" borderId="6" xfId="7650" applyNumberFormat="1" applyFont="1" applyFill="1" applyBorder="1" applyAlignment="1">
      <alignment horizontal="right" vertical="center"/>
    </xf>
    <xf numFmtId="0" fontId="230" fillId="36" borderId="12" xfId="7650" applyFont="1" applyFill="1" applyBorder="1" applyAlignment="1">
      <alignment horizontal="center" vertical="center" shrinkToFit="1"/>
    </xf>
    <xf numFmtId="41" fontId="230" fillId="36" borderId="4" xfId="7650" applyNumberFormat="1" applyFont="1" applyFill="1" applyBorder="1" applyAlignment="1">
      <alignment horizontal="right" vertical="center"/>
    </xf>
    <xf numFmtId="41" fontId="230" fillId="36" borderId="4" xfId="7650" applyNumberFormat="1" applyFont="1" applyFill="1" applyBorder="1" applyAlignment="1">
      <alignment horizontal="right" vertical="center" shrinkToFit="1"/>
    </xf>
    <xf numFmtId="41" fontId="230" fillId="36" borderId="2" xfId="7650" applyNumberFormat="1" applyFont="1" applyFill="1" applyBorder="1" applyAlignment="1">
      <alignment horizontal="right" vertical="center"/>
    </xf>
    <xf numFmtId="0" fontId="230" fillId="36" borderId="4" xfId="7650" applyFont="1" applyFill="1" applyBorder="1" applyAlignment="1">
      <alignment horizontal="center" vertical="center" shrinkToFit="1"/>
    </xf>
    <xf numFmtId="0" fontId="247" fillId="36" borderId="78" xfId="1197" applyNumberFormat="1" applyFont="1" applyFill="1" applyBorder="1" applyAlignment="1">
      <alignment horizontal="center" vertical="center" shrinkToFit="1"/>
    </xf>
    <xf numFmtId="41" fontId="247" fillId="36" borderId="78" xfId="7650" applyNumberFormat="1" applyFont="1" applyFill="1" applyBorder="1" applyAlignment="1">
      <alignment horizontal="right" vertical="center"/>
    </xf>
    <xf numFmtId="41" fontId="247" fillId="36" borderId="78" xfId="7650" applyNumberFormat="1" applyFont="1" applyFill="1" applyBorder="1" applyAlignment="1">
      <alignment horizontal="right" vertical="center" shrinkToFit="1"/>
    </xf>
    <xf numFmtId="41" fontId="247" fillId="36" borderId="79" xfId="7650" applyNumberFormat="1" applyFont="1" applyFill="1" applyBorder="1" applyAlignment="1">
      <alignment horizontal="right" vertical="center"/>
    </xf>
    <xf numFmtId="0" fontId="230" fillId="36" borderId="4" xfId="7650" applyFont="1" applyFill="1" applyBorder="1" applyAlignment="1">
      <alignment vertical="center" wrapText="1" shrinkToFit="1"/>
    </xf>
    <xf numFmtId="0" fontId="230" fillId="36" borderId="4" xfId="7650" applyFont="1" applyFill="1" applyBorder="1" applyAlignment="1">
      <alignment horizontal="center" vertical="center"/>
    </xf>
    <xf numFmtId="0" fontId="230" fillId="36" borderId="4" xfId="1197" applyNumberFormat="1" applyFont="1" applyFill="1" applyBorder="1" applyAlignment="1">
      <alignment horizontal="center" vertical="center" shrinkToFit="1"/>
    </xf>
    <xf numFmtId="41" fontId="11" fillId="0" borderId="0" xfId="7661" applyFont="1">
      <alignment vertical="center"/>
    </xf>
    <xf numFmtId="322" fontId="11" fillId="0" borderId="0" xfId="0" applyNumberFormat="1" applyFont="1">
      <alignment vertical="center"/>
    </xf>
    <xf numFmtId="0" fontId="228" fillId="38" borderId="18" xfId="4652" applyNumberFormat="1" applyFont="1" applyFill="1" applyBorder="1" applyAlignment="1">
      <alignment horizontal="center" vertical="center" wrapText="1"/>
    </xf>
    <xf numFmtId="0" fontId="228" fillId="38" borderId="18" xfId="4652" applyNumberFormat="1" applyFont="1" applyFill="1" applyBorder="1" applyAlignment="1">
      <alignment horizontal="center" vertical="center"/>
    </xf>
    <xf numFmtId="0" fontId="228" fillId="38" borderId="54" xfId="4650" applyFont="1" applyFill="1" applyBorder="1" applyAlignment="1">
      <alignment horizontal="center" vertical="center"/>
    </xf>
    <xf numFmtId="0" fontId="228" fillId="38" borderId="18" xfId="4651" applyFont="1" applyFill="1" applyBorder="1" applyAlignment="1">
      <alignment horizontal="center" vertical="center"/>
    </xf>
    <xf numFmtId="41" fontId="224" fillId="9" borderId="6" xfId="4652" applyNumberFormat="1" applyFont="1" applyFill="1" applyBorder="1" applyAlignment="1">
      <alignment vertical="center"/>
    </xf>
    <xf numFmtId="0" fontId="224" fillId="9" borderId="12" xfId="4651" applyFont="1" applyFill="1" applyBorder="1" applyAlignment="1">
      <alignment horizontal="center" vertical="center"/>
    </xf>
    <xf numFmtId="0" fontId="224" fillId="36" borderId="219" xfId="4650" applyFont="1" applyFill="1" applyBorder="1" applyAlignment="1">
      <alignment horizontal="center" vertical="center" wrapText="1"/>
    </xf>
    <xf numFmtId="322" fontId="224" fillId="36" borderId="49" xfId="4652" applyNumberFormat="1" applyFont="1" applyFill="1" applyBorder="1" applyAlignment="1">
      <alignment vertical="center"/>
    </xf>
    <xf numFmtId="41" fontId="224" fillId="36" borderId="49" xfId="7661" applyFont="1" applyFill="1" applyBorder="1" applyAlignment="1">
      <alignment vertical="center"/>
    </xf>
    <xf numFmtId="41" fontId="224" fillId="36" borderId="220" xfId="4652" applyNumberFormat="1" applyFont="1" applyFill="1" applyBorder="1" applyAlignment="1">
      <alignment vertical="center"/>
    </xf>
    <xf numFmtId="0" fontId="224" fillId="0" borderId="221" xfId="4651" applyFont="1" applyBorder="1" applyAlignment="1">
      <alignment horizontal="center" vertical="center" wrapText="1"/>
    </xf>
    <xf numFmtId="0" fontId="224" fillId="0" borderId="223" xfId="4651" applyFont="1" applyBorder="1" applyAlignment="1">
      <alignment horizontal="center" vertical="center" wrapText="1"/>
    </xf>
    <xf numFmtId="0" fontId="224" fillId="0" borderId="190" xfId="4651" applyFont="1" applyBorder="1" applyAlignment="1">
      <alignment horizontal="center" vertical="center" wrapText="1"/>
    </xf>
    <xf numFmtId="0" fontId="224" fillId="9" borderId="190" xfId="4651" applyFont="1" applyFill="1" applyBorder="1" applyAlignment="1">
      <alignment horizontal="center" vertical="center" wrapText="1"/>
    </xf>
    <xf numFmtId="0" fontId="228" fillId="37" borderId="1" xfId="4650" applyFont="1" applyFill="1" applyBorder="1" applyAlignment="1">
      <alignment horizontal="center" vertical="center" wrapText="1"/>
    </xf>
    <xf numFmtId="322" fontId="228" fillId="37" borderId="1" xfId="4652" applyNumberFormat="1" applyFont="1" applyFill="1" applyBorder="1" applyAlignment="1">
      <alignment vertical="center"/>
    </xf>
    <xf numFmtId="41" fontId="228" fillId="37" borderId="1" xfId="4652" applyNumberFormat="1" applyFont="1" applyFill="1" applyBorder="1" applyAlignment="1">
      <alignment vertical="center"/>
    </xf>
    <xf numFmtId="41" fontId="228" fillId="37" borderId="224" xfId="4652" applyNumberFormat="1" applyFont="1" applyFill="1" applyBorder="1" applyAlignment="1">
      <alignment vertical="center"/>
    </xf>
    <xf numFmtId="0" fontId="228" fillId="37" borderId="39" xfId="4651" applyFont="1" applyFill="1" applyBorder="1" applyAlignment="1">
      <alignment horizontal="center" vertical="center"/>
    </xf>
    <xf numFmtId="176" fontId="224" fillId="0" borderId="12" xfId="4652" applyNumberFormat="1" applyFont="1" applyFill="1" applyBorder="1" applyAlignment="1">
      <alignment vertical="center"/>
    </xf>
    <xf numFmtId="0" fontId="224" fillId="9" borderId="49" xfId="4650" applyFont="1" applyFill="1" applyBorder="1" applyAlignment="1">
      <alignment horizontal="center" vertical="center" wrapText="1"/>
    </xf>
    <xf numFmtId="322" fontId="224" fillId="9" borderId="49" xfId="4652" applyNumberFormat="1" applyFont="1" applyFill="1" applyBorder="1" applyAlignment="1">
      <alignment vertical="center"/>
    </xf>
    <xf numFmtId="41" fontId="224" fillId="0" borderId="49" xfId="4652" applyNumberFormat="1" applyFont="1" applyFill="1" applyBorder="1" applyAlignment="1">
      <alignment vertical="center"/>
    </xf>
    <xf numFmtId="41" fontId="224" fillId="9" borderId="226" xfId="4652" applyNumberFormat="1" applyFont="1" applyFill="1" applyBorder="1" applyAlignment="1">
      <alignment vertical="center"/>
    </xf>
    <xf numFmtId="0" fontId="224" fillId="9" borderId="227" xfId="4651" applyFont="1" applyFill="1" applyBorder="1" applyAlignment="1">
      <alignment horizontal="center" vertical="center"/>
    </xf>
    <xf numFmtId="0" fontId="224" fillId="9" borderId="190" xfId="4651" applyFont="1" applyFill="1" applyBorder="1" applyAlignment="1">
      <alignment horizontal="center" vertical="center"/>
    </xf>
    <xf numFmtId="0" fontId="224" fillId="0" borderId="18" xfId="4650" applyFont="1" applyBorder="1" applyAlignment="1">
      <alignment horizontal="center" vertical="center" wrapText="1"/>
    </xf>
    <xf numFmtId="322" fontId="224" fillId="0" borderId="18" xfId="4652" applyNumberFormat="1" applyFont="1" applyFill="1" applyBorder="1" applyAlignment="1">
      <alignment vertical="center"/>
    </xf>
    <xf numFmtId="41" fontId="239" fillId="0" borderId="18" xfId="4652" applyNumberFormat="1" applyFont="1" applyFill="1" applyBorder="1" applyAlignment="1">
      <alignment vertical="center"/>
    </xf>
    <xf numFmtId="41" fontId="224" fillId="9" borderId="54" xfId="4652" applyNumberFormat="1" applyFont="1" applyFill="1" applyBorder="1" applyAlignment="1">
      <alignment vertical="center"/>
    </xf>
    <xf numFmtId="0" fontId="228" fillId="37" borderId="190" xfId="4651" applyFont="1" applyFill="1" applyBorder="1" applyAlignment="1">
      <alignment horizontal="center" vertical="center"/>
    </xf>
    <xf numFmtId="322" fontId="228" fillId="39" borderId="31" xfId="4652" applyNumberFormat="1" applyFont="1" applyFill="1" applyBorder="1" applyAlignment="1">
      <alignment vertical="center"/>
    </xf>
    <xf numFmtId="220" fontId="228" fillId="39" borderId="31" xfId="4652" applyNumberFormat="1" applyFont="1" applyFill="1" applyBorder="1" applyAlignment="1">
      <alignment vertical="center"/>
    </xf>
    <xf numFmtId="41" fontId="228" fillId="39" borderId="7" xfId="4652" applyNumberFormat="1" applyFont="1" applyFill="1" applyBorder="1" applyAlignment="1">
      <alignment vertical="center"/>
    </xf>
    <xf numFmtId="0" fontId="228" fillId="39" borderId="229" xfId="4651" applyFont="1" applyFill="1" applyBorder="1" applyAlignment="1">
      <alignment horizontal="center" vertical="center"/>
    </xf>
    <xf numFmtId="213" fontId="230" fillId="9" borderId="35" xfId="7661" applyNumberFormat="1" applyFont="1" applyFill="1" applyBorder="1" applyAlignment="1">
      <alignment horizontal="center" vertical="center"/>
    </xf>
    <xf numFmtId="0" fontId="241" fillId="41" borderId="29" xfId="3758" applyNumberFormat="1" applyFont="1" applyFill="1" applyBorder="1" applyAlignment="1">
      <alignment horizontal="center" vertical="center" wrapText="1"/>
    </xf>
    <xf numFmtId="3" fontId="239" fillId="41" borderId="12" xfId="3758" applyNumberFormat="1" applyFont="1" applyFill="1" applyBorder="1" applyAlignment="1">
      <alignment horizontal="center" vertical="center"/>
    </xf>
    <xf numFmtId="3" fontId="239" fillId="41" borderId="18" xfId="3758" applyNumberFormat="1" applyFont="1" applyFill="1" applyBorder="1" applyAlignment="1">
      <alignment horizontal="center" vertical="center"/>
    </xf>
    <xf numFmtId="3" fontId="239" fillId="41" borderId="35" xfId="3758" applyNumberFormat="1" applyFont="1" applyFill="1" applyBorder="1" applyAlignment="1">
      <alignment horizontal="center" vertical="center"/>
    </xf>
    <xf numFmtId="3" fontId="239" fillId="41" borderId="4" xfId="3758" applyNumberFormat="1" applyFont="1" applyFill="1" applyBorder="1" applyAlignment="1">
      <alignment horizontal="center" vertical="center"/>
    </xf>
    <xf numFmtId="0" fontId="230" fillId="41" borderId="18" xfId="7650" applyFont="1" applyFill="1" applyBorder="1" applyAlignment="1">
      <alignment horizontal="center" vertical="center" wrapText="1" shrinkToFit="1"/>
    </xf>
    <xf numFmtId="0" fontId="230" fillId="41" borderId="35" xfId="7650" applyFont="1" applyFill="1" applyBorder="1" applyAlignment="1">
      <alignment horizontal="left" vertical="center" shrinkToFit="1"/>
    </xf>
    <xf numFmtId="41" fontId="230" fillId="41" borderId="40" xfId="7650" applyNumberFormat="1" applyFont="1" applyFill="1" applyBorder="1" applyAlignment="1">
      <alignment horizontal="center" vertical="center" wrapText="1"/>
    </xf>
    <xf numFmtId="41" fontId="230" fillId="41" borderId="35" xfId="7650" applyNumberFormat="1" applyFont="1" applyFill="1" applyBorder="1" applyAlignment="1">
      <alignment horizontal="right" vertical="center" shrinkToFit="1"/>
    </xf>
    <xf numFmtId="41" fontId="230" fillId="41" borderId="35" xfId="7650" applyNumberFormat="1" applyFont="1" applyFill="1" applyBorder="1" applyAlignment="1">
      <alignment horizontal="right" vertical="center"/>
    </xf>
    <xf numFmtId="41" fontId="230" fillId="41" borderId="47" xfId="7650" applyNumberFormat="1" applyFont="1" applyFill="1" applyBorder="1" applyAlignment="1">
      <alignment horizontal="center" vertical="center" shrinkToFit="1"/>
    </xf>
    <xf numFmtId="41" fontId="230" fillId="41" borderId="4" xfId="7650" applyNumberFormat="1" applyFont="1" applyFill="1" applyBorder="1" applyAlignment="1">
      <alignment horizontal="right" vertical="center" shrinkToFit="1"/>
    </xf>
    <xf numFmtId="41" fontId="230" fillId="41" borderId="4" xfId="7650" applyNumberFormat="1" applyFont="1" applyFill="1" applyBorder="1" applyAlignment="1">
      <alignment horizontal="right" vertical="center"/>
    </xf>
    <xf numFmtId="41" fontId="230" fillId="41" borderId="45" xfId="7650" applyNumberFormat="1" applyFont="1" applyFill="1" applyBorder="1" applyAlignment="1">
      <alignment horizontal="right" vertical="center" shrinkToFit="1"/>
    </xf>
    <xf numFmtId="41" fontId="241" fillId="41" borderId="29" xfId="3758" applyFont="1" applyFill="1" applyBorder="1" applyAlignment="1">
      <alignment horizontal="center" vertical="center" wrapText="1"/>
    </xf>
    <xf numFmtId="41" fontId="230" fillId="36" borderId="0" xfId="7661" applyFont="1" applyFill="1" applyBorder="1" applyAlignment="1">
      <alignment vertical="center"/>
    </xf>
    <xf numFmtId="0" fontId="282" fillId="0" borderId="0" xfId="9476"/>
    <xf numFmtId="0" fontId="284" fillId="0" borderId="0" xfId="9475" applyFont="1" applyAlignment="1">
      <alignment horizontal="left" vertical="center"/>
    </xf>
    <xf numFmtId="0" fontId="285" fillId="0" borderId="0" xfId="9475" applyFont="1">
      <alignment vertical="center"/>
    </xf>
    <xf numFmtId="0" fontId="127" fillId="0" borderId="0" xfId="9475" applyFont="1" applyAlignment="1">
      <alignment horizontal="left" vertical="distributed" wrapText="1"/>
    </xf>
    <xf numFmtId="0" fontId="285" fillId="0" borderId="230" xfId="9475" applyFont="1" applyBorder="1">
      <alignment vertical="center"/>
    </xf>
    <xf numFmtId="0" fontId="286" fillId="0" borderId="0" xfId="9475" applyFont="1" applyAlignment="1">
      <alignment horizontal="right" vertical="center"/>
    </xf>
    <xf numFmtId="346" fontId="287" fillId="42" borderId="29" xfId="9475" applyNumberFormat="1" applyFont="1" applyFill="1" applyBorder="1" applyAlignment="1">
      <alignment horizontal="center" vertical="center"/>
    </xf>
    <xf numFmtId="346" fontId="287" fillId="42" borderId="59" xfId="9475" applyNumberFormat="1" applyFont="1" applyFill="1" applyBorder="1" applyAlignment="1">
      <alignment horizontal="center" vertical="center"/>
    </xf>
    <xf numFmtId="347" fontId="287" fillId="41" borderId="12" xfId="9475" applyNumberFormat="1" applyFont="1" applyFill="1" applyBorder="1">
      <alignment vertical="center"/>
    </xf>
    <xf numFmtId="223" fontId="287" fillId="41" borderId="6" xfId="9475" applyNumberFormat="1" applyFont="1" applyFill="1" applyBorder="1">
      <alignment vertical="center"/>
    </xf>
    <xf numFmtId="223" fontId="289" fillId="0" borderId="4" xfId="9475" applyNumberFormat="1" applyFont="1" applyBorder="1" applyAlignment="1">
      <alignment horizontal="left" vertical="center"/>
    </xf>
    <xf numFmtId="223" fontId="289" fillId="0" borderId="4" xfId="9475" applyNumberFormat="1" applyFont="1" applyBorder="1" applyAlignment="1">
      <alignment horizontal="center" vertical="center"/>
    </xf>
    <xf numFmtId="223" fontId="289" fillId="0" borderId="4" xfId="9475" applyNumberFormat="1" applyFont="1" applyBorder="1">
      <alignment vertical="center"/>
    </xf>
    <xf numFmtId="223" fontId="289" fillId="0" borderId="2" xfId="9475" applyNumberFormat="1" applyFont="1" applyBorder="1">
      <alignment vertical="center"/>
    </xf>
    <xf numFmtId="223" fontId="288" fillId="0" borderId="232" xfId="9475" applyNumberFormat="1" applyFont="1" applyBorder="1" applyAlignment="1">
      <alignment horizontal="center" vertical="center"/>
    </xf>
    <xf numFmtId="223" fontId="287" fillId="36" borderId="1" xfId="9475" applyNumberFormat="1" applyFont="1" applyFill="1" applyBorder="1">
      <alignment vertical="center"/>
    </xf>
    <xf numFmtId="223" fontId="287" fillId="36" borderId="1" xfId="9475" applyNumberFormat="1" applyFont="1" applyFill="1" applyBorder="1" applyAlignment="1">
      <alignment horizontal="center" vertical="center"/>
    </xf>
    <xf numFmtId="223" fontId="287" fillId="36" borderId="224" xfId="9475" applyNumberFormat="1" applyFont="1" applyFill="1" applyBorder="1">
      <alignment vertical="center"/>
    </xf>
    <xf numFmtId="0" fontId="10" fillId="0" borderId="0" xfId="4543" applyAlignment="1">
      <alignment vertical="center"/>
    </xf>
    <xf numFmtId="223" fontId="289" fillId="0" borderId="12" xfId="9475" applyNumberFormat="1" applyFont="1" applyBorder="1" applyAlignment="1">
      <alignment horizontal="left" vertical="center"/>
    </xf>
    <xf numFmtId="223" fontId="289" fillId="0" borderId="12" xfId="9475" applyNumberFormat="1" applyFont="1" applyBorder="1">
      <alignment vertical="center"/>
    </xf>
    <xf numFmtId="322" fontId="226" fillId="9" borderId="4" xfId="4652" applyNumberFormat="1" applyFont="1" applyFill="1" applyBorder="1" applyAlignment="1">
      <alignment vertical="center"/>
    </xf>
    <xf numFmtId="221" fontId="288" fillId="0" borderId="45" xfId="9475" applyNumberFormat="1" applyFont="1" applyBorder="1">
      <alignment vertical="center"/>
    </xf>
    <xf numFmtId="10" fontId="288" fillId="0" borderId="190" xfId="9477" applyNumberFormat="1" applyFont="1" applyFill="1" applyBorder="1" applyAlignment="1">
      <alignment horizontal="center" vertical="center"/>
    </xf>
    <xf numFmtId="221" fontId="293" fillId="41" borderId="48" xfId="9475" applyNumberFormat="1" applyFont="1" applyFill="1" applyBorder="1">
      <alignment vertical="center"/>
    </xf>
    <xf numFmtId="10" fontId="293" fillId="41" borderId="37" xfId="9475" applyNumberFormat="1" applyFont="1" applyFill="1" applyBorder="1" applyAlignment="1">
      <alignment horizontal="center" vertical="center"/>
    </xf>
    <xf numFmtId="221" fontId="293" fillId="36" borderId="235" xfId="9475" applyNumberFormat="1" applyFont="1" applyFill="1" applyBorder="1">
      <alignment vertical="center"/>
    </xf>
    <xf numFmtId="10" fontId="293" fillId="36" borderId="39" xfId="9477" applyNumberFormat="1" applyFont="1" applyFill="1" applyBorder="1" applyAlignment="1">
      <alignment horizontal="center" vertical="center"/>
    </xf>
    <xf numFmtId="223" fontId="287" fillId="41" borderId="48" xfId="9475" applyNumberFormat="1" applyFont="1" applyFill="1" applyBorder="1">
      <alignment vertical="center"/>
    </xf>
    <xf numFmtId="223" fontId="286" fillId="41" borderId="48" xfId="9475" applyNumberFormat="1" applyFont="1" applyFill="1" applyBorder="1">
      <alignment vertical="center"/>
    </xf>
    <xf numFmtId="223" fontId="291" fillId="0" borderId="200" xfId="9475" applyNumberFormat="1" applyFont="1" applyBorder="1" applyAlignment="1">
      <alignment horizontal="left" vertical="center" wrapText="1"/>
    </xf>
    <xf numFmtId="223" fontId="291" fillId="36" borderId="235" xfId="9475" applyNumberFormat="1" applyFont="1" applyFill="1" applyBorder="1" applyAlignment="1">
      <alignment vertical="center" wrapText="1"/>
    </xf>
    <xf numFmtId="346" fontId="287" fillId="42" borderId="238" xfId="9475" applyNumberFormat="1" applyFont="1" applyFill="1" applyBorder="1" applyAlignment="1">
      <alignment horizontal="center" vertical="center"/>
    </xf>
    <xf numFmtId="346" fontId="287" fillId="42" borderId="239" xfId="9475" applyNumberFormat="1" applyFont="1" applyFill="1" applyBorder="1" applyAlignment="1">
      <alignment horizontal="center" vertical="center"/>
    </xf>
    <xf numFmtId="347" fontId="287" fillId="41" borderId="240" xfId="9475" applyNumberFormat="1" applyFont="1" applyFill="1" applyBorder="1">
      <alignment vertical="center"/>
    </xf>
    <xf numFmtId="223" fontId="287" fillId="41" borderId="241" xfId="9475" applyNumberFormat="1" applyFont="1" applyFill="1" applyBorder="1">
      <alignment vertical="center"/>
    </xf>
    <xf numFmtId="223" fontId="289" fillId="0" borderId="242" xfId="9475" applyNumberFormat="1" applyFont="1" applyBorder="1">
      <alignment vertical="center"/>
    </xf>
    <xf numFmtId="223" fontId="289" fillId="0" borderId="243" xfId="9475" applyNumberFormat="1" applyFont="1" applyBorder="1">
      <alignment vertical="center"/>
    </xf>
    <xf numFmtId="223" fontId="287" fillId="36" borderId="244" xfId="9475" applyNumberFormat="1" applyFont="1" applyFill="1" applyBorder="1">
      <alignment vertical="center"/>
    </xf>
    <xf numFmtId="223" fontId="287" fillId="36" borderId="245" xfId="9475" applyNumberFormat="1" applyFont="1" applyFill="1" applyBorder="1">
      <alignment vertical="center"/>
    </xf>
    <xf numFmtId="0" fontId="222" fillId="9" borderId="0" xfId="4650" applyFont="1" applyFill="1" applyAlignment="1">
      <alignment horizontal="center" vertical="center"/>
    </xf>
    <xf numFmtId="0" fontId="228" fillId="38" borderId="29" xfId="4650" applyFont="1" applyFill="1" applyBorder="1" applyAlignment="1">
      <alignment horizontal="center" vertical="center"/>
    </xf>
    <xf numFmtId="0" fontId="228" fillId="38" borderId="29" xfId="4650" applyFont="1" applyFill="1" applyBorder="1">
      <alignment vertical="center"/>
    </xf>
    <xf numFmtId="0" fontId="228" fillId="9" borderId="40" xfId="4650" applyFont="1" applyFill="1" applyBorder="1" applyAlignment="1">
      <alignment horizontal="center" vertical="center" wrapText="1"/>
    </xf>
    <xf numFmtId="0" fontId="228" fillId="9" borderId="4" xfId="4650" applyFont="1" applyFill="1" applyBorder="1" applyAlignment="1">
      <alignment horizontal="center" vertical="center" wrapText="1"/>
    </xf>
    <xf numFmtId="0" fontId="228" fillId="9" borderId="90" xfId="4650" applyFont="1" applyFill="1" applyBorder="1" applyAlignment="1">
      <alignment horizontal="center" vertical="center" wrapText="1"/>
    </xf>
    <xf numFmtId="0" fontId="228" fillId="40" borderId="12" xfId="4650" applyFont="1" applyFill="1" applyBorder="1" applyAlignment="1">
      <alignment horizontal="center" vertical="center" wrapText="1"/>
    </xf>
    <xf numFmtId="0" fontId="228" fillId="39" borderId="12" xfId="4650" applyFont="1" applyFill="1" applyBorder="1" applyAlignment="1">
      <alignment horizontal="center" vertical="center" wrapText="1"/>
    </xf>
    <xf numFmtId="0" fontId="228" fillId="9" borderId="2" xfId="4650" applyFont="1" applyFill="1" applyBorder="1" applyAlignment="1">
      <alignment horizontal="center" vertical="center" wrapText="1"/>
    </xf>
    <xf numFmtId="0" fontId="228" fillId="9" borderId="45" xfId="4650" applyFont="1" applyFill="1" applyBorder="1" applyAlignment="1">
      <alignment horizontal="center" vertical="center" wrapText="1"/>
    </xf>
    <xf numFmtId="223" fontId="287" fillId="36" borderId="234" xfId="9475" applyNumberFormat="1" applyFont="1" applyFill="1" applyBorder="1" applyAlignment="1">
      <alignment horizontal="center" vertical="center"/>
    </xf>
    <xf numFmtId="223" fontId="287" fillId="36" borderId="235" xfId="9475" applyNumberFormat="1" applyFont="1" applyFill="1" applyBorder="1" applyAlignment="1">
      <alignment horizontal="center" vertical="center"/>
    </xf>
    <xf numFmtId="223" fontId="291" fillId="0" borderId="200" xfId="9475" applyNumberFormat="1" applyFont="1" applyBorder="1" applyAlignment="1">
      <alignment horizontal="left" vertical="center" wrapText="1"/>
    </xf>
    <xf numFmtId="223" fontId="291" fillId="0" borderId="47" xfId="9475" applyNumberFormat="1" applyFont="1" applyBorder="1" applyAlignment="1">
      <alignment horizontal="left" vertical="center" wrapText="1"/>
    </xf>
    <xf numFmtId="223" fontId="291" fillId="0" borderId="48" xfId="9475" applyNumberFormat="1" applyFont="1" applyBorder="1" applyAlignment="1">
      <alignment horizontal="left" vertical="center" wrapText="1"/>
    </xf>
    <xf numFmtId="223" fontId="288" fillId="0" borderId="232" xfId="9475" applyNumberFormat="1" applyFont="1" applyBorder="1" applyAlignment="1">
      <alignment horizontal="center" vertical="center"/>
    </xf>
    <xf numFmtId="223" fontId="288" fillId="0" borderId="233" xfId="9475" applyNumberFormat="1" applyFont="1" applyBorder="1" applyAlignment="1">
      <alignment horizontal="center" vertical="center"/>
    </xf>
    <xf numFmtId="223" fontId="288" fillId="0" borderId="36" xfId="9475" applyNumberFormat="1" applyFont="1" applyBorder="1" applyAlignment="1">
      <alignment horizontal="center" vertical="center"/>
    </xf>
    <xf numFmtId="223" fontId="287" fillId="41" borderId="36" xfId="9475" applyNumberFormat="1" applyFont="1" applyFill="1" applyBorder="1" applyAlignment="1">
      <alignment horizontal="center" vertical="center"/>
    </xf>
    <xf numFmtId="223" fontId="287" fillId="41" borderId="12" xfId="9475" applyNumberFormat="1" applyFont="1" applyFill="1" applyBorder="1" applyAlignment="1">
      <alignment horizontal="center" vertical="center"/>
    </xf>
    <xf numFmtId="0" fontId="281" fillId="0" borderId="0" xfId="9475" applyFont="1" applyAlignment="1">
      <alignment horizontal="center" vertical="center"/>
    </xf>
    <xf numFmtId="0" fontId="283" fillId="0" borderId="0" xfId="9475" applyFont="1" applyAlignment="1">
      <alignment horizontal="center" vertical="center"/>
    </xf>
    <xf numFmtId="0" fontId="287" fillId="42" borderId="225" xfId="9475" applyFont="1" applyFill="1" applyBorder="1" applyAlignment="1">
      <alignment horizontal="center" vertical="center"/>
    </xf>
    <xf numFmtId="0" fontId="287" fillId="42" borderId="49" xfId="9475" applyFont="1" applyFill="1" applyBorder="1" applyAlignment="1">
      <alignment horizontal="center" vertical="center"/>
    </xf>
    <xf numFmtId="0" fontId="287" fillId="42" borderId="57" xfId="9475" applyFont="1" applyFill="1" applyBorder="1" applyAlignment="1">
      <alignment horizontal="center" vertical="center"/>
    </xf>
    <xf numFmtId="0" fontId="287" fillId="42" borderId="29" xfId="9475" applyFont="1" applyFill="1" applyBorder="1" applyAlignment="1">
      <alignment horizontal="center" vertical="center"/>
    </xf>
    <xf numFmtId="346" fontId="287" fillId="42" borderId="49" xfId="9475" applyNumberFormat="1" applyFont="1" applyFill="1" applyBorder="1" applyAlignment="1">
      <alignment horizontal="center" vertical="center"/>
    </xf>
    <xf numFmtId="346" fontId="287" fillId="42" borderId="226" xfId="9475" applyNumberFormat="1" applyFont="1" applyFill="1" applyBorder="1" applyAlignment="1">
      <alignment horizontal="center" vertical="center"/>
    </xf>
    <xf numFmtId="346" fontId="287" fillId="42" borderId="236" xfId="9475" applyNumberFormat="1" applyFont="1" applyFill="1" applyBorder="1" applyAlignment="1">
      <alignment horizontal="center" vertical="center"/>
    </xf>
    <xf numFmtId="346" fontId="287" fillId="42" borderId="237" xfId="9475" applyNumberFormat="1" applyFont="1" applyFill="1" applyBorder="1" applyAlignment="1">
      <alignment horizontal="center" vertical="center"/>
    </xf>
    <xf numFmtId="346" fontId="287" fillId="42" borderId="231" xfId="9475" applyNumberFormat="1" applyFont="1" applyFill="1" applyBorder="1" applyAlignment="1">
      <alignment horizontal="center" vertical="center"/>
    </xf>
    <xf numFmtId="346" fontId="287" fillId="42" borderId="52" xfId="9475" applyNumberFormat="1" applyFont="1" applyFill="1" applyBorder="1" applyAlignment="1">
      <alignment horizontal="center" vertical="center"/>
    </xf>
    <xf numFmtId="0" fontId="287" fillId="42" borderId="227" xfId="9475" applyFont="1" applyFill="1" applyBorder="1" applyAlignment="1">
      <alignment horizontal="center" vertical="center"/>
    </xf>
    <xf numFmtId="0" fontId="287" fillId="42" borderId="41" xfId="9475" applyFont="1" applyFill="1" applyBorder="1" applyAlignment="1">
      <alignment horizontal="center" vertical="center"/>
    </xf>
    <xf numFmtId="0" fontId="274" fillId="0" borderId="0" xfId="0" applyFont="1" applyAlignment="1">
      <alignment horizontal="center" vertical="center" wrapText="1"/>
    </xf>
    <xf numFmtId="0" fontId="225" fillId="9" borderId="177" xfId="4650" applyFont="1" applyFill="1" applyBorder="1" applyAlignment="1">
      <alignment horizontal="center" vertical="center" wrapText="1"/>
    </xf>
    <xf numFmtId="0" fontId="276" fillId="0" borderId="0" xfId="1425" applyFont="1" applyAlignment="1">
      <alignment horizontal="center" vertical="center"/>
    </xf>
    <xf numFmtId="0" fontId="225" fillId="39" borderId="177" xfId="4650" applyFont="1" applyFill="1" applyBorder="1" applyAlignment="1">
      <alignment horizontal="center" vertical="center"/>
    </xf>
    <xf numFmtId="0" fontId="225" fillId="39" borderId="177" xfId="4650" applyFont="1" applyFill="1" applyBorder="1">
      <alignment vertical="center"/>
    </xf>
    <xf numFmtId="0" fontId="225" fillId="39" borderId="175" xfId="4650" applyFont="1" applyFill="1" applyBorder="1" applyAlignment="1">
      <alignment horizontal="center" vertical="center"/>
    </xf>
    <xf numFmtId="0" fontId="225" fillId="39" borderId="123" xfId="4650" applyFont="1" applyFill="1" applyBorder="1" applyAlignment="1">
      <alignment horizontal="center" vertical="center"/>
    </xf>
    <xf numFmtId="0" fontId="226" fillId="9" borderId="200" xfId="4652" applyNumberFormat="1" applyFont="1" applyFill="1" applyBorder="1" applyAlignment="1">
      <alignment horizontal="left" vertical="center" wrapText="1"/>
    </xf>
    <xf numFmtId="0" fontId="226" fillId="9" borderId="47" xfId="4652" applyNumberFormat="1" applyFont="1" applyFill="1" applyBorder="1" applyAlignment="1">
      <alignment horizontal="left" vertical="center" wrapText="1"/>
    </xf>
    <xf numFmtId="0" fontId="226" fillId="9" borderId="48" xfId="4652" applyNumberFormat="1" applyFont="1" applyFill="1" applyBorder="1" applyAlignment="1">
      <alignment horizontal="left" vertical="center" wrapText="1"/>
    </xf>
    <xf numFmtId="0" fontId="225" fillId="9" borderId="36" xfId="4650" applyFont="1" applyFill="1" applyBorder="1" applyAlignment="1">
      <alignment horizontal="center" vertical="center" textRotation="255" wrapText="1"/>
    </xf>
    <xf numFmtId="0" fontId="225" fillId="9" borderId="57" xfId="4650" applyFont="1" applyFill="1" applyBorder="1" applyAlignment="1">
      <alignment horizontal="center" vertical="center" textRotation="255" wrapText="1"/>
    </xf>
    <xf numFmtId="0" fontId="225" fillId="9" borderId="38" xfId="4650" applyFont="1" applyFill="1" applyBorder="1" applyAlignment="1">
      <alignment horizontal="center" vertical="center" textRotation="255" wrapText="1"/>
    </xf>
    <xf numFmtId="0" fontId="228" fillId="9" borderId="225" xfId="4650" applyFont="1" applyFill="1" applyBorder="1" applyAlignment="1">
      <alignment horizontal="center" vertical="center" wrapText="1"/>
    </xf>
    <xf numFmtId="0" fontId="228" fillId="9" borderId="189" xfId="4650" applyFont="1" applyFill="1" applyBorder="1" applyAlignment="1">
      <alignment horizontal="center" vertical="center" wrapText="1"/>
    </xf>
    <xf numFmtId="0" fontId="228" fillId="9" borderId="222" xfId="4650" applyFont="1" applyFill="1" applyBorder="1" applyAlignment="1">
      <alignment horizontal="center" vertical="center" wrapText="1"/>
    </xf>
    <xf numFmtId="0" fontId="228" fillId="38" borderId="18" xfId="4650" applyFont="1" applyFill="1" applyBorder="1" applyAlignment="1">
      <alignment horizontal="center" vertical="center"/>
    </xf>
    <xf numFmtId="0" fontId="228" fillId="38" borderId="18" xfId="4650" applyFont="1" applyFill="1" applyBorder="1">
      <alignment vertical="center"/>
    </xf>
    <xf numFmtId="0" fontId="228" fillId="9" borderId="218" xfId="4650" applyFont="1" applyFill="1" applyBorder="1" applyAlignment="1">
      <alignment horizontal="center" vertical="center" wrapText="1"/>
    </xf>
    <xf numFmtId="0" fontId="228" fillId="9" borderId="38" xfId="4650" applyFont="1" applyFill="1" applyBorder="1" applyAlignment="1">
      <alignment horizontal="center" vertical="center" wrapText="1"/>
    </xf>
    <xf numFmtId="0" fontId="228" fillId="9" borderId="12" xfId="4650" applyFont="1" applyFill="1" applyBorder="1" applyAlignment="1">
      <alignment horizontal="center" vertical="center" wrapText="1"/>
    </xf>
    <xf numFmtId="0" fontId="228" fillId="39" borderId="228" xfId="4650" applyFont="1" applyFill="1" applyBorder="1" applyAlignment="1">
      <alignment horizontal="center" vertical="center" wrapText="1"/>
    </xf>
    <xf numFmtId="0" fontId="228" fillId="39" borderId="31" xfId="4650" applyFont="1" applyFill="1" applyBorder="1" applyAlignment="1">
      <alignment horizontal="center" vertical="center" wrapText="1"/>
    </xf>
    <xf numFmtId="0" fontId="230" fillId="0" borderId="4" xfId="4465" applyFont="1" applyBorder="1" applyAlignment="1">
      <alignment horizontal="center" vertical="center"/>
    </xf>
    <xf numFmtId="0" fontId="246" fillId="0" borderId="0" xfId="4465" applyFont="1" applyAlignment="1">
      <alignment horizontal="center" vertical="center"/>
    </xf>
    <xf numFmtId="0" fontId="230" fillId="0" borderId="12" xfId="4465" applyFont="1" applyBorder="1" applyAlignment="1">
      <alignment horizontal="center" vertical="center" wrapText="1"/>
    </xf>
    <xf numFmtId="0" fontId="230" fillId="0" borderId="175" xfId="4465" applyFont="1" applyBorder="1" applyAlignment="1">
      <alignment horizontal="center" vertical="center"/>
    </xf>
    <xf numFmtId="0" fontId="247" fillId="38" borderId="29" xfId="4465" applyFont="1" applyFill="1" applyBorder="1" applyAlignment="1">
      <alignment horizontal="center" vertical="center"/>
    </xf>
    <xf numFmtId="0" fontId="247" fillId="38" borderId="59" xfId="4465" applyFont="1" applyFill="1" applyBorder="1" applyAlignment="1">
      <alignment horizontal="center" vertical="center"/>
    </xf>
    <xf numFmtId="0" fontId="230" fillId="0" borderId="4" xfId="4465" applyFont="1" applyBorder="1" applyAlignment="1">
      <alignment horizontal="center" vertical="center" wrapText="1"/>
    </xf>
    <xf numFmtId="0" fontId="230" fillId="0" borderId="2" xfId="4465" applyFont="1" applyBorder="1" applyAlignment="1">
      <alignment horizontal="center" vertical="center"/>
    </xf>
    <xf numFmtId="0" fontId="230" fillId="0" borderId="176" xfId="4465" applyFont="1" applyBorder="1" applyAlignment="1">
      <alignment horizontal="center" vertical="center"/>
    </xf>
    <xf numFmtId="0" fontId="229" fillId="0" borderId="0" xfId="7650" applyFont="1" applyAlignment="1">
      <alignment horizontal="center" vertical="center"/>
    </xf>
    <xf numFmtId="41" fontId="247" fillId="38" borderId="18" xfId="7650" applyNumberFormat="1" applyFont="1" applyFill="1" applyBorder="1" applyAlignment="1">
      <alignment horizontal="center" vertical="center" shrinkToFit="1"/>
    </xf>
    <xf numFmtId="41" fontId="247" fillId="38" borderId="42" xfId="7650" applyNumberFormat="1" applyFont="1" applyFill="1" applyBorder="1" applyAlignment="1">
      <alignment horizontal="center" vertical="center" shrinkToFit="1"/>
    </xf>
    <xf numFmtId="0" fontId="247" fillId="0" borderId="59" xfId="7650" applyFont="1" applyBorder="1" applyAlignment="1">
      <alignment horizontal="center" vertical="center" wrapText="1" shrinkToFit="1"/>
    </xf>
    <xf numFmtId="0" fontId="247" fillId="0" borderId="58" xfId="7650" applyFont="1" applyBorder="1" applyAlignment="1">
      <alignment horizontal="center" vertical="center" wrapText="1" shrinkToFit="1"/>
    </xf>
    <xf numFmtId="41" fontId="247" fillId="38" borderId="4" xfId="7650" applyNumberFormat="1" applyFont="1" applyFill="1" applyBorder="1" applyAlignment="1">
      <alignment horizontal="center" vertical="center"/>
    </xf>
    <xf numFmtId="41" fontId="247" fillId="38" borderId="2" xfId="7650" applyNumberFormat="1" applyFont="1" applyFill="1" applyBorder="1" applyAlignment="1">
      <alignment horizontal="center" vertical="center"/>
    </xf>
    <xf numFmtId="0" fontId="247" fillId="38" borderId="4" xfId="7650" applyFont="1" applyFill="1" applyBorder="1" applyAlignment="1">
      <alignment horizontal="center" vertical="center"/>
    </xf>
    <xf numFmtId="0" fontId="247" fillId="38" borderId="29" xfId="7650" applyFont="1" applyFill="1" applyBorder="1" applyAlignment="1">
      <alignment horizontal="center" vertical="center"/>
    </xf>
    <xf numFmtId="0" fontId="247" fillId="38" borderId="18" xfId="7650" applyFont="1" applyFill="1" applyBorder="1" applyAlignment="1">
      <alignment horizontal="center" vertical="center" shrinkToFit="1"/>
    </xf>
    <xf numFmtId="0" fontId="247" fillId="38" borderId="42" xfId="7650" applyFont="1" applyFill="1" applyBorder="1" applyAlignment="1">
      <alignment horizontal="center" vertical="center" shrinkToFit="1"/>
    </xf>
    <xf numFmtId="0" fontId="245" fillId="9" borderId="4" xfId="7328" applyFont="1" applyFill="1" applyBorder="1" applyAlignment="1">
      <alignment horizontal="center" vertical="center"/>
    </xf>
    <xf numFmtId="0" fontId="253" fillId="9" borderId="4" xfId="4650" applyFont="1" applyFill="1" applyBorder="1" applyAlignment="1">
      <alignment horizontal="center" vertical="center"/>
    </xf>
    <xf numFmtId="0" fontId="248" fillId="38" borderId="112" xfId="7328" applyFont="1" applyFill="1" applyBorder="1" applyAlignment="1">
      <alignment horizontal="center" vertical="center"/>
    </xf>
    <xf numFmtId="0" fontId="248" fillId="38" borderId="29" xfId="7328" applyFont="1" applyFill="1" applyBorder="1" applyAlignment="1">
      <alignment horizontal="center" vertical="center"/>
    </xf>
    <xf numFmtId="0" fontId="245" fillId="9" borderId="49" xfId="7328" applyFont="1" applyFill="1" applyBorder="1" applyAlignment="1">
      <alignment horizontal="center" vertical="center"/>
    </xf>
    <xf numFmtId="0" fontId="253" fillId="9" borderId="1" xfId="4650" applyFont="1" applyFill="1" applyBorder="1" applyAlignment="1">
      <alignment horizontal="center" vertical="center"/>
    </xf>
    <xf numFmtId="0" fontId="245" fillId="9" borderId="18" xfId="7328" applyFont="1" applyFill="1" applyBorder="1" applyAlignment="1">
      <alignment horizontal="center" vertical="center"/>
    </xf>
    <xf numFmtId="0" fontId="245" fillId="9" borderId="12" xfId="7328" applyFont="1" applyFill="1" applyBorder="1" applyAlignment="1">
      <alignment horizontal="center" vertical="center"/>
    </xf>
    <xf numFmtId="0" fontId="248" fillId="38" borderId="4" xfId="7328" applyFont="1" applyFill="1" applyBorder="1" applyAlignment="1">
      <alignment horizontal="center" vertical="center"/>
    </xf>
    <xf numFmtId="0" fontId="248" fillId="38" borderId="2" xfId="7328" applyFont="1" applyFill="1" applyBorder="1" applyAlignment="1">
      <alignment horizontal="center" vertical="center"/>
    </xf>
    <xf numFmtId="0" fontId="248" fillId="38" borderId="24" xfId="7328" applyFont="1" applyFill="1" applyBorder="1" applyAlignment="1">
      <alignment horizontal="center" vertical="center"/>
    </xf>
    <xf numFmtId="0" fontId="248" fillId="38" borderId="45" xfId="7328" applyFont="1" applyFill="1" applyBorder="1" applyAlignment="1">
      <alignment horizontal="center" vertical="center"/>
    </xf>
    <xf numFmtId="0" fontId="236" fillId="0" borderId="0" xfId="0" applyFont="1" applyAlignment="1">
      <alignment horizontal="center" vertical="center"/>
    </xf>
    <xf numFmtId="0" fontId="239" fillId="0" borderId="0" xfId="0" applyFont="1" applyAlignment="1">
      <alignment horizontal="right" vertical="center"/>
    </xf>
    <xf numFmtId="0" fontId="241" fillId="38" borderId="2" xfId="0" applyFont="1" applyFill="1" applyBorder="1" applyAlignment="1">
      <alignment horizontal="center" vertical="center"/>
    </xf>
    <xf numFmtId="0" fontId="241" fillId="38" borderId="24" xfId="0" applyFont="1" applyFill="1" applyBorder="1" applyAlignment="1">
      <alignment horizontal="center" vertical="center"/>
    </xf>
    <xf numFmtId="0" fontId="241" fillId="38" borderId="45" xfId="0" applyFont="1" applyFill="1" applyBorder="1" applyAlignment="1">
      <alignment horizontal="center" vertical="center"/>
    </xf>
    <xf numFmtId="0" fontId="241" fillId="38" borderId="18" xfId="0" applyFont="1" applyFill="1" applyBorder="1" applyAlignment="1">
      <alignment horizontal="center" vertical="center"/>
    </xf>
    <xf numFmtId="0" fontId="241" fillId="38" borderId="42" xfId="0" applyFont="1" applyFill="1" applyBorder="1" applyAlignment="1">
      <alignment horizontal="center" vertical="center"/>
    </xf>
    <xf numFmtId="41" fontId="239" fillId="0" borderId="30" xfId="4466" applyNumberFormat="1" applyFont="1" applyBorder="1" applyAlignment="1">
      <alignment horizontal="center" vertical="center" shrinkToFit="1"/>
    </xf>
    <xf numFmtId="214" fontId="239" fillId="0" borderId="0" xfId="4466" applyNumberFormat="1" applyFont="1" applyAlignment="1">
      <alignment horizontal="center" vertical="center"/>
    </xf>
    <xf numFmtId="0" fontId="239" fillId="0" borderId="0" xfId="4466" applyFont="1" applyAlignment="1">
      <alignment horizontal="right" vertical="center"/>
    </xf>
    <xf numFmtId="41" fontId="239" fillId="0" borderId="0" xfId="4466" applyNumberFormat="1" applyFont="1" applyAlignment="1">
      <alignment horizontal="center" vertical="center" shrinkToFit="1"/>
    </xf>
    <xf numFmtId="0" fontId="239" fillId="0" borderId="0" xfId="4466" applyFont="1" applyAlignment="1">
      <alignment vertical="center" shrinkToFit="1"/>
    </xf>
    <xf numFmtId="0" fontId="239" fillId="0" borderId="30" xfId="4466" applyFont="1" applyBorder="1" applyAlignment="1">
      <alignment vertical="center" shrinkToFit="1"/>
    </xf>
    <xf numFmtId="0" fontId="239" fillId="0" borderId="0" xfId="4466" applyFont="1" applyAlignment="1">
      <alignment horizontal="center" vertical="center"/>
    </xf>
    <xf numFmtId="0" fontId="237" fillId="0" borderId="0" xfId="4466" applyFont="1" applyAlignment="1">
      <alignment horizontal="left" vertical="center"/>
    </xf>
    <xf numFmtId="323" fontId="239" fillId="0" borderId="0" xfId="4466" applyNumberFormat="1" applyFont="1" applyAlignment="1">
      <alignment horizontal="center" vertical="center"/>
    </xf>
    <xf numFmtId="320" fontId="239" fillId="0" borderId="0" xfId="4466" applyNumberFormat="1" applyFont="1" applyAlignment="1">
      <alignment horizontal="center" vertical="center"/>
    </xf>
    <xf numFmtId="0" fontId="239" fillId="0" borderId="3" xfId="4466" applyFont="1" applyBorder="1" applyAlignment="1">
      <alignment horizontal="center" vertical="center" shrinkToFit="1"/>
    </xf>
    <xf numFmtId="0" fontId="239" fillId="0" borderId="0" xfId="4466" applyFont="1" applyAlignment="1">
      <alignment horizontal="center" vertical="center" shrinkToFit="1"/>
    </xf>
    <xf numFmtId="214" fontId="239" fillId="0" borderId="0" xfId="4466" applyNumberFormat="1" applyFont="1" applyAlignment="1">
      <alignment horizontal="center" vertical="center" shrinkToFit="1"/>
    </xf>
    <xf numFmtId="0" fontId="239" fillId="0" borderId="47" xfId="4466" applyFont="1" applyBorder="1" applyAlignment="1">
      <alignment vertical="center" shrinkToFit="1"/>
    </xf>
    <xf numFmtId="0" fontId="239" fillId="0" borderId="3" xfId="4466" applyFont="1" applyBorder="1" applyAlignment="1">
      <alignment horizontal="right" vertical="center"/>
    </xf>
    <xf numFmtId="214" fontId="239" fillId="0" borderId="30" xfId="4466" applyNumberFormat="1" applyFont="1" applyBorder="1" applyAlignment="1">
      <alignment horizontal="center" vertical="center"/>
    </xf>
    <xf numFmtId="0" fontId="121" fillId="0" borderId="0" xfId="4466" applyFont="1" applyAlignment="1">
      <alignment horizontal="center" vertical="center"/>
    </xf>
    <xf numFmtId="0" fontId="239" fillId="0" borderId="2" xfId="4466" applyFont="1" applyBorder="1" applyAlignment="1">
      <alignment horizontal="center" vertical="center"/>
    </xf>
    <xf numFmtId="0" fontId="239" fillId="0" borderId="24" xfId="4466" applyFont="1" applyBorder="1" applyAlignment="1">
      <alignment horizontal="center" vertical="center"/>
    </xf>
    <xf numFmtId="0" fontId="239" fillId="0" borderId="45" xfId="4466" applyFont="1" applyBorder="1" applyAlignment="1">
      <alignment horizontal="center" vertical="center"/>
    </xf>
    <xf numFmtId="176" fontId="239" fillId="0" borderId="0" xfId="7661" applyNumberFormat="1" applyFont="1" applyBorder="1" applyAlignment="1">
      <alignment horizontal="center" vertical="center" shrinkToFit="1"/>
    </xf>
    <xf numFmtId="323" fontId="239" fillId="0" borderId="47" xfId="4466" applyNumberFormat="1" applyFont="1" applyBorder="1" applyAlignment="1">
      <alignment horizontal="center" vertical="center"/>
    </xf>
    <xf numFmtId="214" fontId="239" fillId="0" borderId="0" xfId="4466" quotePrefix="1" applyNumberFormat="1" applyFont="1" applyAlignment="1">
      <alignment horizontal="center" vertical="center"/>
    </xf>
    <xf numFmtId="0" fontId="239" fillId="0" borderId="0" xfId="4466" applyFont="1">
      <alignment vertical="center"/>
    </xf>
    <xf numFmtId="0" fontId="226" fillId="0" borderId="0" xfId="0" applyFont="1">
      <alignment vertical="center"/>
    </xf>
    <xf numFmtId="0" fontId="226" fillId="0" borderId="0" xfId="0" applyFont="1" applyAlignment="1">
      <alignment horizontal="center" vertical="center"/>
    </xf>
    <xf numFmtId="0" fontId="239" fillId="0" borderId="30" xfId="4466" applyFont="1" applyBorder="1" applyAlignment="1">
      <alignment horizontal="center" vertical="center"/>
    </xf>
    <xf numFmtId="0" fontId="239" fillId="0" borderId="0" xfId="4466" quotePrefix="1" applyFont="1" applyAlignment="1">
      <alignment horizontal="center" vertical="center"/>
    </xf>
    <xf numFmtId="0" fontId="239" fillId="0" borderId="0" xfId="4466" applyFont="1" applyAlignment="1">
      <alignment horizontal="left" vertical="center" shrinkToFit="1"/>
    </xf>
    <xf numFmtId="0" fontId="239" fillId="0" borderId="0" xfId="4466" quotePrefix="1" applyFont="1" applyAlignment="1">
      <alignment horizontal="left" vertical="center" shrinkToFit="1"/>
    </xf>
    <xf numFmtId="214" fontId="239" fillId="0" borderId="20" xfId="4466" applyNumberFormat="1" applyFont="1" applyBorder="1" applyAlignment="1">
      <alignment horizontal="center" vertical="center"/>
    </xf>
    <xf numFmtId="0" fontId="241" fillId="38" borderId="54" xfId="4466" applyFont="1" applyFill="1" applyBorder="1" applyAlignment="1">
      <alignment horizontal="center" vertical="center"/>
    </xf>
    <xf numFmtId="0" fontId="241" fillId="38" borderId="20" xfId="4466" applyFont="1" applyFill="1" applyBorder="1" applyAlignment="1">
      <alignment horizontal="center" vertical="center"/>
    </xf>
    <xf numFmtId="0" fontId="241" fillId="38" borderId="81" xfId="4466" applyFont="1" applyFill="1" applyBorder="1" applyAlignment="1">
      <alignment horizontal="center" vertical="center"/>
    </xf>
    <xf numFmtId="0" fontId="241" fillId="38" borderId="51" xfId="4466" applyFont="1" applyFill="1" applyBorder="1" applyAlignment="1">
      <alignment horizontal="center" vertical="center"/>
    </xf>
    <xf numFmtId="0" fontId="241" fillId="38" borderId="4" xfId="4466" applyFont="1" applyFill="1" applyBorder="1" applyAlignment="1">
      <alignment horizontal="center" vertical="center"/>
    </xf>
    <xf numFmtId="0" fontId="239" fillId="0" borderId="82" xfId="4466" applyFont="1" applyBorder="1" applyAlignment="1">
      <alignment horizontal="left" vertical="center"/>
    </xf>
    <xf numFmtId="0" fontId="239" fillId="0" borderId="21" xfId="4466" applyFont="1" applyBorder="1" applyAlignment="1">
      <alignment horizontal="left" vertical="center"/>
    </xf>
    <xf numFmtId="0" fontId="239" fillId="0" borderId="50" xfId="4466" applyFont="1" applyBorder="1" applyAlignment="1">
      <alignment horizontal="left" vertical="center"/>
    </xf>
    <xf numFmtId="0" fontId="239" fillId="0" borderId="20" xfId="4466" applyFont="1" applyBorder="1" applyAlignment="1">
      <alignment horizontal="center" vertical="center"/>
    </xf>
    <xf numFmtId="0" fontId="263" fillId="0" borderId="82" xfId="4466" applyFont="1" applyBorder="1" applyAlignment="1">
      <alignment horizontal="left" vertical="center"/>
    </xf>
    <xf numFmtId="0" fontId="263" fillId="0" borderId="21" xfId="4466" applyFont="1" applyBorder="1" applyAlignment="1">
      <alignment horizontal="left" vertical="center"/>
    </xf>
    <xf numFmtId="0" fontId="263" fillId="0" borderId="50" xfId="4466" applyFont="1" applyBorder="1" applyAlignment="1">
      <alignment horizontal="left" vertical="center"/>
    </xf>
    <xf numFmtId="214" fontId="239" fillId="0" borderId="99" xfId="4466" quotePrefix="1" applyNumberFormat="1" applyFont="1" applyBorder="1" applyAlignment="1">
      <alignment horizontal="center" vertical="center"/>
    </xf>
    <xf numFmtId="0" fontId="241" fillId="0" borderId="0" xfId="4466" applyFont="1" applyAlignment="1">
      <alignment horizontal="left" vertical="center"/>
    </xf>
    <xf numFmtId="0" fontId="239" fillId="0" borderId="0" xfId="4466" applyFont="1" applyAlignment="1">
      <alignment horizontal="left" vertical="center"/>
    </xf>
    <xf numFmtId="0" fontId="222" fillId="0" borderId="0" xfId="0" applyFont="1" applyAlignment="1">
      <alignment horizontal="center" vertical="center"/>
    </xf>
    <xf numFmtId="0" fontId="228" fillId="38" borderId="59" xfId="0" applyFont="1" applyFill="1" applyBorder="1" applyAlignment="1">
      <alignment horizontal="center" vertical="center"/>
    </xf>
    <xf numFmtId="0" fontId="228" fillId="38" borderId="58" xfId="0" applyFont="1" applyFill="1" applyBorder="1" applyAlignment="1">
      <alignment horizontal="center" vertical="center"/>
    </xf>
    <xf numFmtId="320" fontId="224" fillId="0" borderId="80" xfId="0" applyNumberFormat="1" applyFont="1" applyBorder="1" applyAlignment="1">
      <alignment horizontal="center" vertical="center"/>
    </xf>
    <xf numFmtId="320" fontId="224" fillId="0" borderId="44" xfId="0" applyNumberFormat="1" applyFont="1" applyBorder="1" applyAlignment="1">
      <alignment horizontal="center" vertical="center"/>
    </xf>
    <xf numFmtId="320" fontId="224" fillId="0" borderId="110" xfId="0" applyNumberFormat="1" applyFont="1" applyBorder="1" applyAlignment="1">
      <alignment horizontal="center" vertical="center"/>
    </xf>
    <xf numFmtId="320" fontId="224" fillId="0" borderId="123" xfId="0" applyNumberFormat="1" applyFont="1" applyBorder="1" applyAlignment="1">
      <alignment horizontal="center" vertical="center"/>
    </xf>
    <xf numFmtId="0" fontId="239" fillId="0" borderId="2" xfId="4466" applyFont="1" applyBorder="1" applyAlignment="1">
      <alignment horizontal="left" vertical="center" wrapText="1"/>
    </xf>
    <xf numFmtId="0" fontId="239" fillId="0" borderId="24" xfId="4466" applyFont="1" applyBorder="1" applyAlignment="1">
      <alignment horizontal="left" vertical="center" wrapText="1"/>
    </xf>
    <xf numFmtId="0" fontId="239" fillId="0" borderId="45" xfId="4466" applyFont="1" applyBorder="1" applyAlignment="1">
      <alignment horizontal="left" vertical="center" wrapText="1"/>
    </xf>
    <xf numFmtId="0" fontId="239" fillId="0" borderId="2" xfId="4466" applyFont="1" applyBorder="1" applyAlignment="1">
      <alignment horizontal="left" vertical="center"/>
    </xf>
    <xf numFmtId="0" fontId="239" fillId="0" borderId="24" xfId="4466" applyFont="1" applyBorder="1" applyAlignment="1">
      <alignment horizontal="left" vertical="center"/>
    </xf>
    <xf numFmtId="0" fontId="239" fillId="0" borderId="45" xfId="4466" applyFont="1" applyBorder="1" applyAlignment="1">
      <alignment horizontal="left" vertical="center"/>
    </xf>
    <xf numFmtId="0" fontId="238" fillId="38" borderId="54" xfId="4466" applyFont="1" applyFill="1" applyBorder="1" applyAlignment="1">
      <alignment horizontal="center" vertical="center"/>
    </xf>
    <xf numFmtId="0" fontId="238" fillId="38" borderId="20" xfId="4466" applyFont="1" applyFill="1" applyBorder="1" applyAlignment="1">
      <alignment horizontal="center" vertical="center"/>
    </xf>
    <xf numFmtId="0" fontId="238" fillId="38" borderId="53" xfId="4466" applyFont="1" applyFill="1" applyBorder="1" applyAlignment="1">
      <alignment horizontal="center" vertical="center"/>
    </xf>
    <xf numFmtId="0" fontId="238" fillId="38" borderId="81" xfId="4466" applyFont="1" applyFill="1" applyBorder="1" applyAlignment="1">
      <alignment horizontal="center" vertical="center"/>
    </xf>
    <xf numFmtId="0" fontId="238" fillId="38" borderId="51" xfId="4466" applyFont="1" applyFill="1" applyBorder="1" applyAlignment="1">
      <alignment horizontal="center" vertical="center"/>
    </xf>
    <xf numFmtId="0" fontId="238" fillId="38" borderId="52" xfId="4466" applyFont="1" applyFill="1" applyBorder="1" applyAlignment="1">
      <alignment horizontal="center" vertical="center"/>
    </xf>
    <xf numFmtId="0" fontId="241" fillId="38" borderId="2" xfId="4466" applyFont="1" applyFill="1" applyBorder="1" applyAlignment="1">
      <alignment horizontal="center" vertical="center" wrapText="1"/>
    </xf>
    <xf numFmtId="0" fontId="241" fillId="38" borderId="45" xfId="4466" applyFont="1" applyFill="1" applyBorder="1" applyAlignment="1">
      <alignment horizontal="center" vertical="center" wrapText="1"/>
    </xf>
    <xf numFmtId="0" fontId="239" fillId="0" borderId="80" xfId="4466" applyFont="1" applyBorder="1" applyAlignment="1">
      <alignment horizontal="left" vertical="center" wrapText="1"/>
    </xf>
    <xf numFmtId="0" fontId="239" fillId="0" borderId="43" xfId="4466" applyFont="1" applyBorder="1" applyAlignment="1">
      <alignment horizontal="left" vertical="center" wrapText="1"/>
    </xf>
    <xf numFmtId="0" fontId="239" fillId="0" borderId="44" xfId="4466" applyFont="1" applyBorder="1" applyAlignment="1">
      <alignment horizontal="left" vertical="center" wrapText="1"/>
    </xf>
    <xf numFmtId="0" fontId="239" fillId="9" borderId="2" xfId="4466" applyFont="1" applyFill="1" applyBorder="1" applyAlignment="1">
      <alignment horizontal="left" vertical="center" wrapText="1"/>
    </xf>
    <xf numFmtId="0" fontId="239" fillId="9" borderId="24" xfId="4466" applyFont="1" applyFill="1" applyBorder="1" applyAlignment="1">
      <alignment horizontal="left" vertical="center" wrapText="1"/>
    </xf>
    <xf numFmtId="0" fontId="239" fillId="9" borderId="45" xfId="4466" applyFont="1" applyFill="1" applyBorder="1" applyAlignment="1">
      <alignment horizontal="left" vertical="center" wrapText="1"/>
    </xf>
    <xf numFmtId="0" fontId="124" fillId="0" borderId="0" xfId="0" applyFont="1" applyAlignment="1">
      <alignment horizontal="center" vertical="center"/>
    </xf>
    <xf numFmtId="0" fontId="228" fillId="38" borderId="2" xfId="7656" applyFont="1" applyFill="1" applyBorder="1" applyAlignment="1">
      <alignment horizontal="center" vertical="center"/>
    </xf>
    <xf numFmtId="0" fontId="228" fillId="38" borderId="45" xfId="7656" applyFont="1" applyFill="1" applyBorder="1" applyAlignment="1">
      <alignment horizontal="center" vertical="center"/>
    </xf>
    <xf numFmtId="0" fontId="228" fillId="0" borderId="0" xfId="1197" applyNumberFormat="1" applyFont="1" applyFill="1" applyBorder="1" applyAlignment="1">
      <alignment horizontal="left" vertical="center"/>
    </xf>
    <xf numFmtId="0" fontId="228" fillId="38" borderId="54" xfId="7656" applyFont="1" applyFill="1" applyBorder="1" applyAlignment="1">
      <alignment horizontal="center" vertical="center"/>
    </xf>
    <xf numFmtId="0" fontId="228" fillId="38" borderId="20" xfId="7656" applyFont="1" applyFill="1" applyBorder="1" applyAlignment="1">
      <alignment horizontal="center" vertical="center"/>
    </xf>
    <xf numFmtId="0" fontId="228" fillId="38" borderId="53" xfId="7656" applyFont="1" applyFill="1" applyBorder="1" applyAlignment="1">
      <alignment horizontal="center" vertical="center"/>
    </xf>
    <xf numFmtId="0" fontId="228" fillId="38" borderId="6" xfId="7656" applyFont="1" applyFill="1" applyBorder="1" applyAlignment="1">
      <alignment horizontal="center" vertical="center"/>
    </xf>
    <xf numFmtId="0" fontId="228" fillId="38" borderId="30" xfId="7656" applyFont="1" applyFill="1" applyBorder="1" applyAlignment="1">
      <alignment horizontal="center" vertical="center"/>
    </xf>
    <xf numFmtId="0" fontId="228" fillId="38" borderId="48" xfId="7656" applyFont="1" applyFill="1" applyBorder="1" applyAlignment="1">
      <alignment horizontal="center" vertical="center"/>
    </xf>
    <xf numFmtId="0" fontId="228" fillId="38" borderId="18" xfId="7656" applyFont="1" applyFill="1" applyBorder="1" applyAlignment="1">
      <alignment horizontal="center" vertical="center"/>
    </xf>
    <xf numFmtId="0" fontId="228" fillId="38" borderId="12" xfId="7656" applyFont="1" applyFill="1" applyBorder="1" applyAlignment="1">
      <alignment horizontal="center" vertical="center"/>
    </xf>
    <xf numFmtId="273" fontId="228" fillId="38" borderId="18" xfId="1197" applyNumberFormat="1" applyFont="1" applyFill="1" applyBorder="1" applyAlignment="1">
      <alignment horizontal="center" vertical="center"/>
    </xf>
    <xf numFmtId="273" fontId="228" fillId="38" borderId="12" xfId="1197" applyNumberFormat="1" applyFont="1" applyFill="1" applyBorder="1" applyAlignment="1">
      <alignment horizontal="center" vertical="center"/>
    </xf>
    <xf numFmtId="0" fontId="222" fillId="0" borderId="0" xfId="7656" applyFont="1" applyAlignment="1">
      <alignment horizontal="center" vertical="center"/>
    </xf>
    <xf numFmtId="0" fontId="236" fillId="9" borderId="0" xfId="4466" applyFont="1" applyFill="1" applyAlignment="1">
      <alignment horizontal="center" vertical="center"/>
    </xf>
    <xf numFmtId="0" fontId="241" fillId="38" borderId="29" xfId="4466" applyFont="1" applyFill="1" applyBorder="1" applyAlignment="1">
      <alignment horizontal="center" vertical="center"/>
    </xf>
    <xf numFmtId="0" fontId="239" fillId="9" borderId="12" xfId="4466" applyFont="1" applyFill="1" applyBorder="1" applyAlignment="1">
      <alignment horizontal="center" vertical="center" wrapText="1"/>
    </xf>
    <xf numFmtId="0" fontId="239" fillId="9" borderId="4" xfId="4466" applyFont="1" applyFill="1" applyBorder="1" applyAlignment="1">
      <alignment horizontal="center" vertical="center"/>
    </xf>
    <xf numFmtId="0" fontId="239" fillId="9" borderId="35" xfId="4466" applyFont="1" applyFill="1" applyBorder="1" applyAlignment="1">
      <alignment horizontal="center" vertical="center"/>
    </xf>
    <xf numFmtId="10" fontId="241" fillId="9" borderId="35" xfId="3570" applyNumberFormat="1" applyFont="1" applyFill="1" applyBorder="1" applyAlignment="1">
      <alignment horizontal="center" vertical="center"/>
    </xf>
    <xf numFmtId="10" fontId="241" fillId="9" borderId="12" xfId="3570" applyNumberFormat="1" applyFont="1" applyFill="1" applyBorder="1" applyAlignment="1">
      <alignment horizontal="center" vertical="center"/>
    </xf>
    <xf numFmtId="0" fontId="241" fillId="9" borderId="35" xfId="4466" applyFont="1" applyFill="1" applyBorder="1" applyAlignment="1">
      <alignment horizontal="center" vertical="center"/>
    </xf>
    <xf numFmtId="0" fontId="239" fillId="9" borderId="12" xfId="4466" applyFont="1" applyFill="1" applyBorder="1" applyAlignment="1">
      <alignment horizontal="center" vertical="center"/>
    </xf>
    <xf numFmtId="0" fontId="239" fillId="9" borderId="6" xfId="4466" applyFont="1" applyFill="1" applyBorder="1" applyAlignment="1">
      <alignment horizontal="center" vertical="center"/>
    </xf>
    <xf numFmtId="0" fontId="224" fillId="0" borderId="2" xfId="7653" applyFont="1" applyBorder="1" applyAlignment="1">
      <alignment horizontal="center" vertical="center" wrapText="1"/>
    </xf>
    <xf numFmtId="0" fontId="224" fillId="0" borderId="24" xfId="7653" applyFont="1" applyBorder="1" applyAlignment="1">
      <alignment horizontal="center" vertical="center" wrapText="1"/>
    </xf>
    <xf numFmtId="0" fontId="224" fillId="0" borderId="45" xfId="7653" applyFont="1" applyBorder="1" applyAlignment="1">
      <alignment horizontal="center" vertical="center" wrapText="1"/>
    </xf>
    <xf numFmtId="0" fontId="228" fillId="38" borderId="59" xfId="7653" applyFont="1" applyFill="1" applyBorder="1" applyAlignment="1">
      <alignment horizontal="center" vertical="center"/>
    </xf>
    <xf numFmtId="0" fontId="228" fillId="38" borderId="28" xfId="7653" applyFont="1" applyFill="1" applyBorder="1" applyAlignment="1">
      <alignment horizontal="center" vertical="center"/>
    </xf>
    <xf numFmtId="0" fontId="228" fillId="38" borderId="58" xfId="7653" applyFont="1" applyFill="1" applyBorder="1" applyAlignment="1">
      <alignment horizontal="center" vertical="center"/>
    </xf>
    <xf numFmtId="0" fontId="224" fillId="0" borderId="6" xfId="7653" applyFont="1" applyBorder="1" applyAlignment="1">
      <alignment horizontal="center" vertical="center"/>
    </xf>
    <xf numFmtId="0" fontId="224" fillId="0" borderId="48" xfId="7653" applyFont="1" applyBorder="1" applyAlignment="1">
      <alignment horizontal="center" vertical="center"/>
    </xf>
    <xf numFmtId="10" fontId="228" fillId="0" borderId="6" xfId="7653" applyNumberFormat="1" applyFont="1" applyBorder="1" applyAlignment="1">
      <alignment horizontal="center" vertical="center"/>
    </xf>
    <xf numFmtId="10" fontId="228" fillId="0" borderId="30" xfId="7653" applyNumberFormat="1" applyFont="1" applyBorder="1" applyAlignment="1">
      <alignment horizontal="center" vertical="center"/>
    </xf>
    <xf numFmtId="10" fontId="228" fillId="0" borderId="48" xfId="7653" applyNumberFormat="1" applyFont="1" applyBorder="1" applyAlignment="1">
      <alignment horizontal="center" vertical="center"/>
    </xf>
    <xf numFmtId="37" fontId="222" fillId="0" borderId="0" xfId="7652" applyFont="1" applyAlignment="1">
      <alignment horizontal="center"/>
    </xf>
    <xf numFmtId="0" fontId="224" fillId="0" borderId="24" xfId="7653" applyFont="1" applyBorder="1" applyAlignment="1">
      <alignment horizontal="center" vertical="center"/>
    </xf>
    <xf numFmtId="0" fontId="224" fillId="0" borderId="45" xfId="7653" applyFont="1" applyBorder="1" applyAlignment="1">
      <alignment horizontal="center" vertical="center"/>
    </xf>
    <xf numFmtId="239" fontId="228" fillId="0" borderId="6" xfId="7653" applyNumberFormat="1" applyFont="1" applyBorder="1" applyAlignment="1">
      <alignment horizontal="center" vertical="center"/>
    </xf>
    <xf numFmtId="239" fontId="228" fillId="0" borderId="30" xfId="7653" applyNumberFormat="1" applyFont="1" applyBorder="1" applyAlignment="1">
      <alignment horizontal="center" vertical="center"/>
    </xf>
    <xf numFmtId="239" fontId="228" fillId="0" borderId="48" xfId="7653" applyNumberFormat="1" applyFont="1" applyBorder="1" applyAlignment="1">
      <alignment horizontal="center" vertical="center"/>
    </xf>
    <xf numFmtId="0" fontId="222" fillId="0" borderId="0" xfId="7657" applyFont="1" applyAlignment="1">
      <alignment horizontal="center" vertical="center"/>
    </xf>
    <xf numFmtId="0" fontId="222" fillId="0" borderId="0" xfId="7659" applyFont="1" applyAlignment="1">
      <alignment horizontal="center" vertical="center"/>
    </xf>
    <xf numFmtId="0" fontId="229" fillId="3" borderId="0" xfId="7655" applyFont="1" applyFill="1" applyAlignment="1">
      <alignment horizontal="center" vertical="center"/>
    </xf>
    <xf numFmtId="0" fontId="247" fillId="38" borderId="4" xfId="7655" applyFont="1" applyFill="1" applyBorder="1" applyAlignment="1">
      <alignment horizontal="center" vertical="center" shrinkToFit="1"/>
    </xf>
    <xf numFmtId="0" fontId="247" fillId="38" borderId="29" xfId="7655" applyFont="1" applyFill="1" applyBorder="1" applyAlignment="1">
      <alignment horizontal="center" vertical="center" shrinkToFit="1"/>
    </xf>
    <xf numFmtId="0" fontId="247" fillId="38" borderId="45" xfId="7655" applyFont="1" applyFill="1" applyBorder="1" applyAlignment="1">
      <alignment horizontal="center" vertical="center" shrinkToFit="1"/>
    </xf>
    <xf numFmtId="0" fontId="247" fillId="38" borderId="58" xfId="7655" applyFont="1" applyFill="1" applyBorder="1" applyAlignment="1">
      <alignment horizontal="center" vertical="center" shrinkToFit="1"/>
    </xf>
    <xf numFmtId="0" fontId="247" fillId="38" borderId="4" xfId="7655" applyFont="1" applyFill="1" applyBorder="1" applyAlignment="1">
      <alignment horizontal="center" vertical="center"/>
    </xf>
    <xf numFmtId="0" fontId="247" fillId="38" borderId="29" xfId="7655" applyFont="1" applyFill="1" applyBorder="1" applyAlignment="1">
      <alignment horizontal="center" vertical="center"/>
    </xf>
    <xf numFmtId="41" fontId="247" fillId="38" borderId="4" xfId="7655" applyNumberFormat="1" applyFont="1" applyFill="1" applyBorder="1" applyAlignment="1">
      <alignment horizontal="center" vertical="center"/>
    </xf>
    <xf numFmtId="41" fontId="247" fillId="38" borderId="29" xfId="7655" applyNumberFormat="1" applyFont="1" applyFill="1" applyBorder="1" applyAlignment="1">
      <alignment horizontal="center" vertical="center"/>
    </xf>
    <xf numFmtId="41" fontId="228" fillId="38" borderId="18" xfId="1197" applyFont="1" applyFill="1" applyBorder="1" applyAlignment="1">
      <alignment horizontal="center" vertical="center" wrapText="1"/>
    </xf>
    <xf numFmtId="41" fontId="228" fillId="38" borderId="42" xfId="1197" applyFont="1" applyFill="1" applyBorder="1" applyAlignment="1">
      <alignment horizontal="center" vertical="center"/>
    </xf>
    <xf numFmtId="41" fontId="228" fillId="38" borderId="42" xfId="1197" applyFont="1" applyFill="1" applyBorder="1" applyAlignment="1">
      <alignment horizontal="center" vertical="center" wrapText="1"/>
    </xf>
    <xf numFmtId="41" fontId="247" fillId="38" borderId="124" xfId="7655" applyNumberFormat="1" applyFont="1" applyFill="1" applyBorder="1" applyAlignment="1">
      <alignment horizontal="center" vertical="center" wrapText="1"/>
    </xf>
    <xf numFmtId="41" fontId="247" fillId="38" borderId="124" xfId="7655" applyNumberFormat="1" applyFont="1" applyFill="1" applyBorder="1" applyAlignment="1">
      <alignment horizontal="center" vertical="center"/>
    </xf>
    <xf numFmtId="41" fontId="228" fillId="38" borderId="124" xfId="1197" applyFont="1" applyFill="1" applyBorder="1" applyAlignment="1">
      <alignment horizontal="center" vertical="center" wrapText="1"/>
    </xf>
    <xf numFmtId="41" fontId="247" fillId="38" borderId="18" xfId="7655" applyNumberFormat="1" applyFont="1" applyFill="1" applyBorder="1" applyAlignment="1">
      <alignment horizontal="center" vertical="center" wrapText="1"/>
    </xf>
    <xf numFmtId="41" fontId="247" fillId="38" borderId="42" xfId="7655" applyNumberFormat="1" applyFont="1" applyFill="1" applyBorder="1" applyAlignment="1">
      <alignment horizontal="center" vertical="center"/>
    </xf>
    <xf numFmtId="0" fontId="265" fillId="0" borderId="0" xfId="9155" applyFont="1" applyAlignment="1">
      <alignment horizontal="center" vertical="center"/>
    </xf>
    <xf numFmtId="0" fontId="268" fillId="39" borderId="124" xfId="9155" applyFont="1" applyFill="1" applyBorder="1" applyAlignment="1">
      <alignment horizontal="center" vertical="center"/>
    </xf>
    <xf numFmtId="0" fontId="268" fillId="39" borderId="124" xfId="9155" applyFont="1" applyFill="1" applyBorder="1" applyAlignment="1">
      <alignment horizontal="center" vertical="center" wrapText="1"/>
    </xf>
    <xf numFmtId="0" fontId="266" fillId="0" borderId="177" xfId="9155" applyFont="1" applyBorder="1" applyAlignment="1">
      <alignment horizontal="center" vertical="center" wrapText="1"/>
    </xf>
    <xf numFmtId="0" fontId="266" fillId="0" borderId="177" xfId="9155" applyFont="1" applyBorder="1" applyAlignment="1">
      <alignment horizontal="center" vertical="center"/>
    </xf>
    <xf numFmtId="0" fontId="269" fillId="0" borderId="177" xfId="9155" applyFont="1" applyBorder="1" applyAlignment="1">
      <alignment horizontal="center" vertical="center"/>
    </xf>
    <xf numFmtId="0" fontId="239" fillId="0" borderId="177" xfId="9155" applyFont="1" applyBorder="1" applyAlignment="1">
      <alignment horizontal="center" vertical="center"/>
    </xf>
    <xf numFmtId="0" fontId="269" fillId="0" borderId="177" xfId="9155" applyFont="1" applyFill="1" applyBorder="1" applyAlignment="1">
      <alignment horizontal="center" vertical="center"/>
    </xf>
    <xf numFmtId="0" fontId="269" fillId="9" borderId="177" xfId="9155" applyFont="1" applyFill="1" applyBorder="1" applyAlignment="1">
      <alignment horizontal="center" vertical="center"/>
    </xf>
    <xf numFmtId="0" fontId="268" fillId="0" borderId="177" xfId="9155" applyFont="1" applyBorder="1" applyAlignment="1">
      <alignment horizontal="center" vertical="center"/>
    </xf>
    <xf numFmtId="0" fontId="241" fillId="0" borderId="177" xfId="9155" applyFont="1" applyBorder="1" applyAlignment="1">
      <alignment horizontal="center" vertical="center"/>
    </xf>
    <xf numFmtId="271" fontId="290" fillId="0" borderId="4" xfId="1889" applyNumberFormat="1" applyFont="1" applyBorder="1" applyAlignment="1">
      <alignment horizontal="center" vertical="center" shrinkToFit="1"/>
    </xf>
    <xf numFmtId="322" fontId="287" fillId="41" borderId="12" xfId="9475" applyNumberFormat="1" applyFont="1" applyFill="1" applyBorder="1">
      <alignment vertical="center"/>
    </xf>
  </cellXfs>
  <cellStyles count="9478">
    <cellStyle name=" " xfId="2" xr:uid="{00000000-0005-0000-0000-000000000000}"/>
    <cellStyle name="' '" xfId="4653" xr:uid="{00000000-0005-0000-0000-000001000000}"/>
    <cellStyle name="          _x000d__x000a_386grabber=vga.3gr_x000d__x000a_" xfId="4654" xr:uid="{00000000-0005-0000-0000-000002000000}"/>
    <cellStyle name="￵_x0002_￵ " xfId="1892" xr:uid="{00000000-0005-0000-0000-000003000000}"/>
    <cellStyle name="Ი_x000b_" xfId="1893" xr:uid="{00000000-0005-0000-0000-000004000000}"/>
    <cellStyle name="&quot;" xfId="1905" xr:uid="{00000000-0005-0000-0000-000005000000}"/>
    <cellStyle name="&quot; 2" xfId="8370" xr:uid="{00000000-0005-0000-0000-000006000000}"/>
    <cellStyle name="&quot;_2007공사노임변경(실사출력, 코팅)" xfId="7331" xr:uid="{00000000-0005-0000-0000-000007000000}"/>
    <cellStyle name="&quot;_거창야립광고탑화면교체공사_설계변경_건축_3월21일_1" xfId="1894" xr:uid="{00000000-0005-0000-0000-000008000000}"/>
    <cellStyle name="&quot;큰제목&quot;" xfId="7332" xr:uid="{00000000-0005-0000-0000-000009000000}"/>
    <cellStyle name="#" xfId="3" xr:uid="{00000000-0005-0000-0000-00000A000000}"/>
    <cellStyle name="# 2" xfId="8417" xr:uid="{00000000-0005-0000-0000-00000B000000}"/>
    <cellStyle name="# 3" xfId="8591" xr:uid="{00000000-0005-0000-0000-00000C000000}"/>
    <cellStyle name="# 4" xfId="9341" xr:uid="{00000000-0005-0000-0000-00000D000000}"/>
    <cellStyle name="#,##0" xfId="1895" xr:uid="{00000000-0005-0000-0000-00000E000000}"/>
    <cellStyle name="#,##0 2" xfId="4655" xr:uid="{00000000-0005-0000-0000-00000F000000}"/>
    <cellStyle name="#,##0 2 2" xfId="4656" xr:uid="{00000000-0005-0000-0000-000010000000}"/>
    <cellStyle name="#,##0 2 2 2" xfId="8269" xr:uid="{00000000-0005-0000-0000-000011000000}"/>
    <cellStyle name="#,##0 2 2 3" xfId="8963" xr:uid="{00000000-0005-0000-0000-000012000000}"/>
    <cellStyle name="#,##0 2 2 4" xfId="9196" xr:uid="{00000000-0005-0000-0000-000013000000}"/>
    <cellStyle name="#,##0.0" xfId="4" xr:uid="{00000000-0005-0000-0000-000014000000}"/>
    <cellStyle name="#,##0.00" xfId="1896" xr:uid="{00000000-0005-0000-0000-000015000000}"/>
    <cellStyle name="#,##0.000" xfId="5" xr:uid="{00000000-0005-0000-0000-000016000000}"/>
    <cellStyle name="#,##0_1. 노면결빙감지설비(화흥-매립식-A-최종)" xfId="4657" xr:uid="{00000000-0005-0000-0000-000017000000}"/>
    <cellStyle name="#_1)남북교류전시" xfId="4658" xr:uid="{00000000-0005-0000-0000-000018000000}"/>
    <cellStyle name="#_1)남북교류전시 2" xfId="8327" xr:uid="{00000000-0005-0000-0000-000019000000}"/>
    <cellStyle name="#_1)남북교류전시 3" xfId="8964" xr:uid="{00000000-0005-0000-0000-00001A000000}"/>
    <cellStyle name="#_1)남북교류전시 4" xfId="9414" xr:uid="{00000000-0005-0000-0000-00001B000000}"/>
    <cellStyle name="#_1. 의장" xfId="4659" xr:uid="{00000000-0005-0000-0000-00001C000000}"/>
    <cellStyle name="#_1. 의장 2" xfId="8323" xr:uid="{00000000-0005-0000-0000-00001D000000}"/>
    <cellStyle name="#_1. 의장 3" xfId="8965" xr:uid="{00000000-0005-0000-0000-00001E000000}"/>
    <cellStyle name="#_1. 의장 4" xfId="9388" xr:uid="{00000000-0005-0000-0000-00001F000000}"/>
    <cellStyle name="#_1. 의장(영상관)-1" xfId="4660" xr:uid="{00000000-0005-0000-0000-000020000000}"/>
    <cellStyle name="#_1. 의장(영상관)-1 2" xfId="8324" xr:uid="{00000000-0005-0000-0000-000021000000}"/>
    <cellStyle name="#_1. 의장(영상관)-1 3" xfId="8966" xr:uid="{00000000-0005-0000-0000-000022000000}"/>
    <cellStyle name="#_1. 의장(영상관)-1 4" xfId="9186" xr:uid="{00000000-0005-0000-0000-000023000000}"/>
    <cellStyle name="#_1. 의장-1" xfId="4661" xr:uid="{00000000-0005-0000-0000-000024000000}"/>
    <cellStyle name="#_1. 의장-1 2" xfId="8288" xr:uid="{00000000-0005-0000-0000-000025000000}"/>
    <cellStyle name="#_1. 의장-1 3" xfId="8967" xr:uid="{00000000-0005-0000-0000-000026000000}"/>
    <cellStyle name="#_1. 의장-1 4" xfId="9278" xr:uid="{00000000-0005-0000-0000-000027000000}"/>
    <cellStyle name="#_1. 의장-1_1. 의장-1" xfId="4662" xr:uid="{00000000-0005-0000-0000-000028000000}"/>
    <cellStyle name="#_1. 의장-1_1. 의장-1 2" xfId="8287" xr:uid="{00000000-0005-0000-0000-000029000000}"/>
    <cellStyle name="#_1. 의장-1_1. 의장-1 3" xfId="8968" xr:uid="{00000000-0005-0000-0000-00002A000000}"/>
    <cellStyle name="#_1. 의장-1_1. 의장-1 4" xfId="9378" xr:uid="{00000000-0005-0000-0000-00002B000000}"/>
    <cellStyle name="#_1.의장(DMZ)" xfId="4663" xr:uid="{00000000-0005-0000-0000-00002C000000}"/>
    <cellStyle name="#_1.의장(DMZ) 2" xfId="8267" xr:uid="{00000000-0005-0000-0000-00002D000000}"/>
    <cellStyle name="#_1.의장(DMZ) 3" xfId="8969" xr:uid="{00000000-0005-0000-0000-00002E000000}"/>
    <cellStyle name="#_1.의장(DMZ) 4" xfId="9386" xr:uid="{00000000-0005-0000-0000-00002F000000}"/>
    <cellStyle name="#_2007공사노임변경(실사출력, 코팅)" xfId="7333" xr:uid="{00000000-0005-0000-0000-000030000000}"/>
    <cellStyle name="#_2007공사노임변경(실사출력, 코팅) 2" xfId="9012" xr:uid="{00000000-0005-0000-0000-000031000000}"/>
    <cellStyle name="#_5.영상HW-3" xfId="4664" xr:uid="{00000000-0005-0000-0000-000032000000}"/>
    <cellStyle name="#_5.영상HW-3 2" xfId="8266" xr:uid="{00000000-0005-0000-0000-000033000000}"/>
    <cellStyle name="#_5.영상HW-3 3" xfId="8970" xr:uid="{00000000-0005-0000-0000-000034000000}"/>
    <cellStyle name="#_5.영상HW-3 4" xfId="9185" xr:uid="{00000000-0005-0000-0000-000035000000}"/>
    <cellStyle name="#_5.영상HW-3_1. 의장-1" xfId="4665" xr:uid="{00000000-0005-0000-0000-000036000000}"/>
    <cellStyle name="#_5.영상HW-3_1. 의장-1 2" xfId="8286" xr:uid="{00000000-0005-0000-0000-000037000000}"/>
    <cellStyle name="#_5.영상HW-3_1. 의장-1 3" xfId="8971" xr:uid="{00000000-0005-0000-0000-000038000000}"/>
    <cellStyle name="#_5.영상HW-3_1. 의장-1 4" xfId="9261" xr:uid="{00000000-0005-0000-0000-000039000000}"/>
    <cellStyle name="#_7.서대문형무소역사관(익스코)" xfId="1906" xr:uid="{00000000-0005-0000-0000-00003A000000}"/>
    <cellStyle name="#_7.서대문형무소역사관(익스코) 2" xfId="8298" xr:uid="{00000000-0005-0000-0000-00003B000000}"/>
    <cellStyle name="#_7.서대문형무소역사관(익스코) 3" xfId="8557" xr:uid="{00000000-0005-0000-0000-00003C000000}"/>
    <cellStyle name="#_7.서대문형무소역사관(익스코) 4" xfId="9255" xr:uid="{00000000-0005-0000-0000-00003D000000}"/>
    <cellStyle name="#_7.서대문형무소역사관(익스코)_2007공사노임변경(실사출력, 코팅)" xfId="1897" xr:uid="{00000000-0005-0000-0000-00003E000000}"/>
    <cellStyle name="#_7.서대문형무소역사관(익스코)_2007공사노임변경(실사출력, 코팅) 2" xfId="8559" xr:uid="{00000000-0005-0000-0000-00003F000000}"/>
    <cellStyle name="#_7.서대문형무소역사관(익스코)_거창야립광고탑화면교체공사_설계변경_건축_3월21일_1" xfId="7334" xr:uid="{00000000-0005-0000-0000-000040000000}"/>
    <cellStyle name="#_7.서대문형무소역사관(익스코)_거창야립광고탑화면교체공사_설계변경_건축_3월21일_1 2" xfId="9013" xr:uid="{00000000-0005-0000-0000-000041000000}"/>
    <cellStyle name="#_ppi~11" xfId="38" xr:uid="{00000000-0005-0000-0000-000042000000}"/>
    <cellStyle name="#_ppi~11 2" xfId="8295" xr:uid="{00000000-0005-0000-0000-000043000000}"/>
    <cellStyle name="#_ppi~11 3" xfId="8571" xr:uid="{00000000-0005-0000-0000-000044000000}"/>
    <cellStyle name="#_ppi~11 4" xfId="9297" xr:uid="{00000000-0005-0000-0000-000045000000}"/>
    <cellStyle name="#_ppi~11_2007공사노임변경(실사출력, 코팅)" xfId="39" xr:uid="{00000000-0005-0000-0000-000046000000}"/>
    <cellStyle name="#_ppi~11_2007공사노임변경(실사출력, 코팅) 2" xfId="8570" xr:uid="{00000000-0005-0000-0000-000047000000}"/>
    <cellStyle name="#_ppi~11_거창야립광고탑화면교체공사_설계변경_건축_3월21일_1" xfId="40" xr:uid="{00000000-0005-0000-0000-000048000000}"/>
    <cellStyle name="#_ppi~11_거창야립광고탑화면교체공사_설계변경_건축_3월21일_1 2" xfId="8569" xr:uid="{00000000-0005-0000-0000-000049000000}"/>
    <cellStyle name="#_강남집계_수정" xfId="6" xr:uid="{00000000-0005-0000-0000-00004A000000}"/>
    <cellStyle name="#_강남집계_수정 2" xfId="8534" xr:uid="{00000000-0005-0000-0000-00004B000000}"/>
    <cellStyle name="#_거창야립광고탑화면교체공사_설계변경_건축_3월21일_1" xfId="7335" xr:uid="{00000000-0005-0000-0000-00004C000000}"/>
    <cellStyle name="#_거창야립광고탑화면교체공사_설계변경_건축_3월21일_1 2" xfId="9014" xr:uid="{00000000-0005-0000-0000-00004D000000}"/>
    <cellStyle name="#_공사부문" xfId="1907" xr:uid="{00000000-0005-0000-0000-00004E000000}"/>
    <cellStyle name="#_공사부문 2" xfId="8383" xr:uid="{00000000-0005-0000-0000-00004F000000}"/>
    <cellStyle name="#_공사부문 3" xfId="8556" xr:uid="{00000000-0005-0000-0000-000050000000}"/>
    <cellStyle name="#_공사부문 4" xfId="9170" xr:uid="{00000000-0005-0000-0000-000051000000}"/>
    <cellStyle name="#_공사부문_2007공사노임변경(실사출력, 코팅)" xfId="7" xr:uid="{00000000-0005-0000-0000-000052000000}"/>
    <cellStyle name="#_공사부문_2007공사노임변경(실사출력, 코팅) 2" xfId="8535" xr:uid="{00000000-0005-0000-0000-000053000000}"/>
    <cellStyle name="#_공사부문_거창야립광고탑화면교체공사_설계변경_건축_3월21일_1" xfId="7336" xr:uid="{00000000-0005-0000-0000-000054000000}"/>
    <cellStyle name="#_공사부문_거창야립광고탑화면교체공사_설계변경_건축_3월21일_1 2" xfId="9015" xr:uid="{00000000-0005-0000-0000-000055000000}"/>
    <cellStyle name="#_내역(복정동4호공영주차장.준공1011)" xfId="1908" xr:uid="{00000000-0005-0000-0000-000056000000}"/>
    <cellStyle name="#_내역(복정동4호공영주차장.준공1011) 2" xfId="8382" xr:uid="{00000000-0005-0000-0000-000057000000}"/>
    <cellStyle name="#_내역(복정동4호공영주차장.준공1011) 3" xfId="8555" xr:uid="{00000000-0005-0000-0000-000058000000}"/>
    <cellStyle name="#_내역(복정동4호공영주차장.준공1011) 4" xfId="9333" xr:uid="{00000000-0005-0000-0000-000059000000}"/>
    <cellStyle name="#_내역(복정동4호공영주차장.준공1011)_2007공사노임변경(실사출력, 코팅)" xfId="7337" xr:uid="{00000000-0005-0000-0000-00005A000000}"/>
    <cellStyle name="#_내역(복정동4호공영주차장.준공1011)_2007공사노임변경(실사출력, 코팅) 2" xfId="9016" xr:uid="{00000000-0005-0000-0000-00005B000000}"/>
    <cellStyle name="#_내역(복정동4호공영주차장.준공1011)_거창야립광고탑화면교체공사_설계변경_건축_3월21일_1" xfId="8" xr:uid="{00000000-0005-0000-0000-00005C000000}"/>
    <cellStyle name="#_내역(복정동4호공영주차장.준공1011)_거창야립광고탑화면교체공사_설계변경_건축_3월21일_1 2" xfId="8597" xr:uid="{00000000-0005-0000-0000-00005D000000}"/>
    <cellStyle name="#_매립방호책설치" xfId="9" xr:uid="{00000000-0005-0000-0000-00005E000000}"/>
    <cellStyle name="#_매립방호책설치 2" xfId="8381" xr:uid="{00000000-0005-0000-0000-00005F000000}"/>
    <cellStyle name="#_매립방호책설치 3" xfId="8601" xr:uid="{00000000-0005-0000-0000-000060000000}"/>
    <cellStyle name="#_매립방호책설치 4" xfId="9236" xr:uid="{00000000-0005-0000-0000-000061000000}"/>
    <cellStyle name="#_매립방호책설치_2007공사노임변경(실사출력, 코팅)" xfId="10" xr:uid="{00000000-0005-0000-0000-000062000000}"/>
    <cellStyle name="#_매립방호책설치_2007공사노임변경(실사출력, 코팅) 2" xfId="8533" xr:uid="{00000000-0005-0000-0000-000063000000}"/>
    <cellStyle name="#_매립방호책설치_거창야립광고탑화면교체공사_설계변경_건축_3월21일_1" xfId="11" xr:uid="{00000000-0005-0000-0000-000064000000}"/>
    <cellStyle name="#_매립방호책설치_거창야립광고탑화면교체공사_설계변경_건축_3월21일_1 2" xfId="8590" xr:uid="{00000000-0005-0000-0000-000065000000}"/>
    <cellStyle name="#_목차 " xfId="12" xr:uid="{00000000-0005-0000-0000-000066000000}"/>
    <cellStyle name="#_목차  2" xfId="8380" xr:uid="{00000000-0005-0000-0000-000067000000}"/>
    <cellStyle name="#_목차  3" xfId="8589" xr:uid="{00000000-0005-0000-0000-000068000000}"/>
    <cellStyle name="#_목차  4" xfId="9436" xr:uid="{00000000-0005-0000-0000-000069000000}"/>
    <cellStyle name="#_목차 _2007공사노임변경(실사출력, 코팅)" xfId="13" xr:uid="{00000000-0005-0000-0000-00006A000000}"/>
    <cellStyle name="#_목차 _2007공사노임변경(실사출력, 코팅) 2" xfId="8588" xr:uid="{00000000-0005-0000-0000-00006B000000}"/>
    <cellStyle name="#_목차 _거창야립광고탑화면교체공사_설계변경_건축_3월21일_1" xfId="14" xr:uid="{00000000-0005-0000-0000-00006C000000}"/>
    <cellStyle name="#_목차 _거창야립광고탑화면교체공사_설계변경_건축_3월21일_1 2" xfId="8587" xr:uid="{00000000-0005-0000-0000-00006D000000}"/>
    <cellStyle name="#_배관공사" xfId="4666" xr:uid="{00000000-0005-0000-0000-00006E000000}"/>
    <cellStyle name="#_배관공사 2" xfId="8379" xr:uid="{00000000-0005-0000-0000-00006F000000}"/>
    <cellStyle name="#_배관공사 3" xfId="8972" xr:uid="{00000000-0005-0000-0000-000070000000}"/>
    <cellStyle name="#_배관공사 4" xfId="9304" xr:uid="{00000000-0005-0000-0000-000071000000}"/>
    <cellStyle name="#_보고서(인천노동사무소) " xfId="15" xr:uid="{00000000-0005-0000-0000-000072000000}"/>
    <cellStyle name="#_보고서(인천노동사무소)  2" xfId="8532" xr:uid="{00000000-0005-0000-0000-000073000000}"/>
    <cellStyle name="#_보고서(진해)" xfId="16" xr:uid="{00000000-0005-0000-0000-000074000000}"/>
    <cellStyle name="#_보고서(진해) 2" xfId="8214" xr:uid="{00000000-0005-0000-0000-000075000000}"/>
    <cellStyle name="#_보고서(진해) 3" xfId="8585" xr:uid="{00000000-0005-0000-0000-000076000000}"/>
    <cellStyle name="#_보고서(진해) 4" xfId="9319" xr:uid="{00000000-0005-0000-0000-000077000000}"/>
    <cellStyle name="#_보고서(진해)_2007공사노임변경(실사출력, 코팅)" xfId="17" xr:uid="{00000000-0005-0000-0000-000078000000}"/>
    <cellStyle name="#_보고서(진해)_2007공사노임변경(실사출력, 코팅) 2" xfId="8596" xr:uid="{00000000-0005-0000-0000-000079000000}"/>
    <cellStyle name="#_보고서(진해)_거창야립광고탑화면교체공사_설계변경_건축_3월21일_1" xfId="18" xr:uid="{00000000-0005-0000-0000-00007A000000}"/>
    <cellStyle name="#_보고서(진해)_거창야립광고탑화면교체공사_설계변경_건축_3월21일_1 2" xfId="8602" xr:uid="{00000000-0005-0000-0000-00007B000000}"/>
    <cellStyle name="#_사본 - 파인월" xfId="1909" xr:uid="{00000000-0005-0000-0000-00007C000000}"/>
    <cellStyle name="#_사본 - 파인월 2" xfId="8554" xr:uid="{00000000-0005-0000-0000-00007D000000}"/>
    <cellStyle name="#_설계내역서" xfId="4667" xr:uid="{00000000-0005-0000-0000-00007E000000}"/>
    <cellStyle name="#_설계내역서 2" xfId="8226" xr:uid="{00000000-0005-0000-0000-00007F000000}"/>
    <cellStyle name="#_설계내역서 3" xfId="8973" xr:uid="{00000000-0005-0000-0000-000080000000}"/>
    <cellStyle name="#_설계내역서 4" xfId="9354" xr:uid="{00000000-0005-0000-0000-000081000000}"/>
    <cellStyle name="#_수영장내역서-추가내역" xfId="4668" xr:uid="{00000000-0005-0000-0000-000082000000}"/>
    <cellStyle name="#_수영장내역서-추가내역 2" xfId="8225" xr:uid="{00000000-0005-0000-0000-000083000000}"/>
    <cellStyle name="#_수영장내역서-추가내역 3" xfId="8974" xr:uid="{00000000-0005-0000-0000-000084000000}"/>
    <cellStyle name="#_수영장내역서-추가내역 4" xfId="9370" xr:uid="{00000000-0005-0000-0000-000085000000}"/>
    <cellStyle name="#_수원이미지홍보영상물제작-최종" xfId="7338" xr:uid="{00000000-0005-0000-0000-000086000000}"/>
    <cellStyle name="#_수원이미지홍보영상물제작-최종 2" xfId="9017" xr:uid="{00000000-0005-0000-0000-000087000000}"/>
    <cellStyle name="#_에너지관리공단청사용역최종본" xfId="7339" xr:uid="{00000000-0005-0000-0000-000088000000}"/>
    <cellStyle name="#_에너지관리공단청사용역최종본 2" xfId="9018" xr:uid="{00000000-0005-0000-0000-000089000000}"/>
    <cellStyle name="#_오옴사(가로등 10M, 11M)-완료" xfId="7340" xr:uid="{00000000-0005-0000-0000-00008A000000}"/>
    <cellStyle name="#_오옴사(가로등 10M, 11M)-완료 2" xfId="9019" xr:uid="{00000000-0005-0000-0000-00008B000000}"/>
    <cellStyle name="#_우표제작" xfId="4669" xr:uid="{00000000-0005-0000-0000-00008C000000}"/>
    <cellStyle name="#_우표제작 2" xfId="8363" xr:uid="{00000000-0005-0000-0000-00008D000000}"/>
    <cellStyle name="#_우표제작 3" xfId="8975" xr:uid="{00000000-0005-0000-0000-00008E000000}"/>
    <cellStyle name="#_우표제작 4" xfId="9372" xr:uid="{00000000-0005-0000-0000-00008F000000}"/>
    <cellStyle name="#_음식물수거차(1)-한국경제조사연구원" xfId="19" xr:uid="{00000000-0005-0000-0000-000090000000}"/>
    <cellStyle name="#_음식물수거차(1)-한국경제조사연구원 2" xfId="8224" xr:uid="{00000000-0005-0000-0000-000091000000}"/>
    <cellStyle name="#_음식물수거차(1)-한국경제조사연구원 3" xfId="8595" xr:uid="{00000000-0005-0000-0000-000092000000}"/>
    <cellStyle name="#_음식물수거차(1)-한국경제조사연구원 4" xfId="9213" xr:uid="{00000000-0005-0000-0000-000093000000}"/>
    <cellStyle name="#_음식물수거차(1)-한국경제조사연구원_2007공사노임변경(실사출력, 코팅)" xfId="7341" xr:uid="{00000000-0005-0000-0000-000094000000}"/>
    <cellStyle name="#_음식물수거차(1)-한국경제조사연구원_2007공사노임변경(실사출력, 코팅) 2" xfId="9020" xr:uid="{00000000-0005-0000-0000-000095000000}"/>
    <cellStyle name="#_음식물수거차(1)-한국경제조사연구원_거창야립광고탑화면교체공사_설계변경_건축_3월21일_1" xfId="20" xr:uid="{00000000-0005-0000-0000-000096000000}"/>
    <cellStyle name="#_음식물수거차(1)-한국경제조사연구원_거창야립광고탑화면교체공사_설계변경_건축_3월21일_1 2" xfId="8586" xr:uid="{00000000-0005-0000-0000-000097000000}"/>
    <cellStyle name="#_음식물쓰레기처리시설원가-검토후수정본" xfId="21" xr:uid="{00000000-0005-0000-0000-000098000000}"/>
    <cellStyle name="#_음식물쓰레기처리시설원가-검토후수정본 2" xfId="8531" xr:uid="{00000000-0005-0000-0000-000099000000}"/>
    <cellStyle name="#_의정부시재활용운영비" xfId="22" xr:uid="{00000000-0005-0000-0000-00009A000000}"/>
    <cellStyle name="#_의정부시재활용운영비 2" xfId="8598" xr:uid="{00000000-0005-0000-0000-00009B000000}"/>
    <cellStyle name="#_재난도로관리종합상황실" xfId="4670" xr:uid="{00000000-0005-0000-0000-00009C000000}"/>
    <cellStyle name="#_재난도로관리종합상황실 2" xfId="8211" xr:uid="{00000000-0005-0000-0000-00009D000000}"/>
    <cellStyle name="#_재난도로관리종합상황실 3" xfId="8976" xr:uid="{00000000-0005-0000-0000-00009E000000}"/>
    <cellStyle name="#_재난도로관리종합상황실 4" xfId="9384" xr:uid="{00000000-0005-0000-0000-00009F000000}"/>
    <cellStyle name="#_제조부문" xfId="23" xr:uid="{00000000-0005-0000-0000-0000A0000000}"/>
    <cellStyle name="#_제조부문 2" xfId="8406" xr:uid="{00000000-0005-0000-0000-0000A1000000}"/>
    <cellStyle name="#_제조부문 3" xfId="8600" xr:uid="{00000000-0005-0000-0000-0000A2000000}"/>
    <cellStyle name="#_제조부문 4" xfId="9318" xr:uid="{00000000-0005-0000-0000-0000A3000000}"/>
    <cellStyle name="#_제조부문_2007공사노임변경(실사출력, 코팅)" xfId="24" xr:uid="{00000000-0005-0000-0000-0000A4000000}"/>
    <cellStyle name="#_제조부문_2007공사노임변경(실사출력, 코팅) 2" xfId="8530" xr:uid="{00000000-0005-0000-0000-0000A5000000}"/>
    <cellStyle name="#_제조부문_거창야립광고탑화면교체공사_설계변경_건축_3월21일_1" xfId="25" xr:uid="{00000000-0005-0000-0000-0000A6000000}"/>
    <cellStyle name="#_제조부문_거창야립광고탑화면교체공사_설계변경_건축_3월21일_1 2" xfId="8584" xr:uid="{00000000-0005-0000-0000-0000A7000000}"/>
    <cellStyle name="#_제주박물관(제4전시실 설치,제작)" xfId="26" xr:uid="{00000000-0005-0000-0000-0000A8000000}"/>
    <cellStyle name="#_제주박물관(제4전시실 설치,제작) 2" xfId="8452" xr:uid="{00000000-0005-0000-0000-0000A9000000}"/>
    <cellStyle name="#_제주박물관(제4전시실 설치,제작) 3" xfId="8583" xr:uid="{00000000-0005-0000-0000-0000AA000000}"/>
    <cellStyle name="#_제주박물관(제4전시실 설치,제작) 4" xfId="9300" xr:uid="{00000000-0005-0000-0000-0000AB000000}"/>
    <cellStyle name="#_제주박물관(제4전시실 설치,제작)_2007공사노임변경(실사출력, 코팅)" xfId="27" xr:uid="{00000000-0005-0000-0000-0000AC000000}"/>
    <cellStyle name="#_제주박물관(제4전시실 설치,제작)_2007공사노임변경(실사출력, 코팅) 2" xfId="8582" xr:uid="{00000000-0005-0000-0000-0000AD000000}"/>
    <cellStyle name="#_제주박물관(제4전시실 설치,제작)_거창야립광고탑화면교체공사_설계변경_건축_3월21일_1" xfId="28" xr:uid="{00000000-0005-0000-0000-0000AE000000}"/>
    <cellStyle name="#_제주박물관(제4전시실 설치,제작)_거창야립광고탑화면교체공사_설계변경_건축_3월21일_1 2" xfId="8581" xr:uid="{00000000-0005-0000-0000-0000AF000000}"/>
    <cellStyle name="#_조형겸용설치원가" xfId="29" xr:uid="{00000000-0005-0000-0000-0000B0000000}"/>
    <cellStyle name="#_조형겸용설치원가 2" xfId="8297" xr:uid="{00000000-0005-0000-0000-0000B1000000}"/>
    <cellStyle name="#_조형겸용설치원가 3" xfId="8580" xr:uid="{00000000-0005-0000-0000-0000B2000000}"/>
    <cellStyle name="#_조형겸용설치원가 4" xfId="9228" xr:uid="{00000000-0005-0000-0000-0000B3000000}"/>
    <cellStyle name="#_조형겸용설치원가_2007공사노임변경(실사출력, 코팅)" xfId="30" xr:uid="{00000000-0005-0000-0000-0000B4000000}"/>
    <cellStyle name="#_조형겸용설치원가_2007공사노임변경(실사출력, 코팅) 2" xfId="8579" xr:uid="{00000000-0005-0000-0000-0000B5000000}"/>
    <cellStyle name="#_조형겸용설치원가_거창야립광고탑화면교체공사_설계변경_건축_3월21일_1" xfId="31" xr:uid="{00000000-0005-0000-0000-0000B6000000}"/>
    <cellStyle name="#_조형겸용설치원가_거창야립광고탑화면교체공사_설계변경_건축_3월21일_1 2" xfId="8578" xr:uid="{00000000-0005-0000-0000-0000B7000000}"/>
    <cellStyle name="#_최저임금" xfId="32" xr:uid="{00000000-0005-0000-0000-0000B8000000}"/>
    <cellStyle name="#_최저임금 2" xfId="8296" xr:uid="{00000000-0005-0000-0000-0000B9000000}"/>
    <cellStyle name="#_최저임금 3" xfId="8577" xr:uid="{00000000-0005-0000-0000-0000BA000000}"/>
    <cellStyle name="#_최저임금 4" xfId="9299" xr:uid="{00000000-0005-0000-0000-0000BB000000}"/>
    <cellStyle name="#_최저임금_2007공사노임변경(실사출력, 코팅)" xfId="7342" xr:uid="{00000000-0005-0000-0000-0000BC000000}"/>
    <cellStyle name="#_최저임금_2007공사노임변경(실사출력, 코팅) 2" xfId="9021" xr:uid="{00000000-0005-0000-0000-0000BD000000}"/>
    <cellStyle name="#_최저임금_거창야립광고탑화면교체공사_설계변경_건축_3월21일_1" xfId="33" xr:uid="{00000000-0005-0000-0000-0000BE000000}"/>
    <cellStyle name="#_최저임금_거창야립광고탑화면교체공사_설계변경_건축_3월21일_1 2" xfId="8576" xr:uid="{00000000-0005-0000-0000-0000BF000000}"/>
    <cellStyle name="#_케노피원가 2005.8(대전조달출장소)" xfId="34" xr:uid="{00000000-0005-0000-0000-0000C0000000}"/>
    <cellStyle name="#_케노피원가 2005.8(대전조달출장소) 2" xfId="8235" xr:uid="{00000000-0005-0000-0000-0000C1000000}"/>
    <cellStyle name="#_케노피원가 2005.8(대전조달출장소) 3" xfId="8575" xr:uid="{00000000-0005-0000-0000-0000C2000000}"/>
    <cellStyle name="#_케노피원가 2005.8(대전조달출장소) 4" xfId="9298" xr:uid="{00000000-0005-0000-0000-0000C3000000}"/>
    <cellStyle name="#_케노피원가 2005.8(대전조달출장소)_2007공사노임변경(실사출력, 코팅)" xfId="35" xr:uid="{00000000-0005-0000-0000-0000C4000000}"/>
    <cellStyle name="#_케노피원가 2005.8(대전조달출장소)_2007공사노임변경(실사출력, 코팅) 2" xfId="8574" xr:uid="{00000000-0005-0000-0000-0000C5000000}"/>
    <cellStyle name="#_케노피원가 2005.8(대전조달출장소)_거창야립광고탑화면교체공사_설계변경_건축_3월21일_1" xfId="36" xr:uid="{00000000-0005-0000-0000-0000C6000000}"/>
    <cellStyle name="#_케노피원가 2005.8(대전조달출장소)_거창야립광고탑화면교체공사_설계변경_건축_3월21일_1 2" xfId="8573" xr:uid="{00000000-0005-0000-0000-0000C7000000}"/>
    <cellStyle name="#_토공사" xfId="37" xr:uid="{00000000-0005-0000-0000-0000C8000000}"/>
    <cellStyle name="#_토공사 2" xfId="8572" xr:uid="{00000000-0005-0000-0000-0000C9000000}"/>
    <cellStyle name="#_통근버스용역" xfId="7343" xr:uid="{00000000-0005-0000-0000-0000CA000000}"/>
    <cellStyle name="#_통근버스용역 2" xfId="9022" xr:uid="{00000000-0005-0000-0000-0000CB000000}"/>
    <cellStyle name="$" xfId="41" xr:uid="{00000000-0005-0000-0000-0000CC000000}"/>
    <cellStyle name="$_(주)한국화이바일반관리비및경비율" xfId="42" xr:uid="{00000000-0005-0000-0000-0000CD000000}"/>
    <cellStyle name="$_(주)한국화이바일반관리비및경비율(1)" xfId="43" xr:uid="{00000000-0005-0000-0000-0000CE000000}"/>
    <cellStyle name="$_0008금감원통합감독검사정보시스템" xfId="44" xr:uid="{00000000-0005-0000-0000-0000CF000000}"/>
    <cellStyle name="$_0009김포공항LED교체공사(광일)" xfId="45" xr:uid="{00000000-0005-0000-0000-0000D0000000}"/>
    <cellStyle name="$_0011KIST소각설비제작설치" xfId="4687" xr:uid="{00000000-0005-0000-0000-0000D1000000}"/>
    <cellStyle name="$_0011긴급전화기정산(99년형광일)" xfId="46" xr:uid="{00000000-0005-0000-0000-0000D2000000}"/>
    <cellStyle name="$_0011부산종합경기장전광판" xfId="47" xr:uid="{00000000-0005-0000-0000-0000D3000000}"/>
    <cellStyle name="$_0011부산종합경기장전광판_1. 경북염색조합" xfId="4671" xr:uid="{00000000-0005-0000-0000-0000D4000000}"/>
    <cellStyle name="$_0011부산종합경기장전광판_1. 경북염색조합123" xfId="4672" xr:uid="{00000000-0005-0000-0000-0000D5000000}"/>
    <cellStyle name="$_0011부산종합경기장전광판_1. 노면결빙감지설비(화흥-매립식-A-최종)" xfId="4673" xr:uid="{00000000-0005-0000-0000-0000D6000000}"/>
    <cellStyle name="$_0011부산종합경기장전광판_1. 전시물" xfId="4674" xr:uid="{00000000-0005-0000-0000-0000D7000000}"/>
    <cellStyle name="$_0011부산종합경기장전광판_10-1. 의장(영상관)" xfId="4675" xr:uid="{00000000-0005-0000-0000-0000D8000000}"/>
    <cellStyle name="$_0011부산종합경기장전광판_D.보라산업" xfId="4686" xr:uid="{00000000-0005-0000-0000-0000D9000000}"/>
    <cellStyle name="$_0011부산종합경기장전광판_강원지역본부(2006년_060109)" xfId="4676" xr:uid="{00000000-0005-0000-0000-0000DA000000}"/>
    <cellStyle name="$_0011부산종합경기장전광판_경남지역본부-" xfId="4677" xr:uid="{00000000-0005-0000-0000-0000DB000000}"/>
    <cellStyle name="$_0011부산종합경기장전광판_경북지역본부-" xfId="4678" xr:uid="{00000000-0005-0000-0000-0000DC000000}"/>
    <cellStyle name="$_0011부산종합경기장전광판_수입원가계산서(앤화)" xfId="4679" xr:uid="{00000000-0005-0000-0000-0000DD000000}"/>
    <cellStyle name="$_0011부산종합경기장전광판_신·재생에너지홍보관 전시물제작(전시조합)" xfId="4680" xr:uid="{00000000-0005-0000-0000-0000DE000000}"/>
    <cellStyle name="$_0011부산종합경기장전광판_중부지역본부-" xfId="4681" xr:uid="{00000000-0005-0000-0000-0000DF000000}"/>
    <cellStyle name="$_0011부산종합경기장전광판_축중기제조" xfId="4682" xr:uid="{00000000-0005-0000-0000-0000E0000000}"/>
    <cellStyle name="$_0011부산종합경기장전광판_충청지역본부-" xfId="4683" xr:uid="{00000000-0005-0000-0000-0000E1000000}"/>
    <cellStyle name="$_0011부산종합경기장전광판_통행료면탈방지시스템(최종)" xfId="4684" xr:uid="{00000000-0005-0000-0000-0000E2000000}"/>
    <cellStyle name="$_0011부산종합경기장전광판_호남지역본부-" xfId="4685" xr:uid="{00000000-0005-0000-0000-0000E3000000}"/>
    <cellStyle name="$_0012문화유적지표석제작설치" xfId="48" xr:uid="{00000000-0005-0000-0000-0000E4000000}"/>
    <cellStyle name="$_0102국제조명신공항분수조명" xfId="4688" xr:uid="{00000000-0005-0000-0000-0000E5000000}"/>
    <cellStyle name="$_0102국제조명신공항분수조명_1. 경북염색조합" xfId="4689" xr:uid="{00000000-0005-0000-0000-0000E6000000}"/>
    <cellStyle name="$_0102국제조명신공항분수조명_1. 경북염색조합123" xfId="4690" xr:uid="{00000000-0005-0000-0000-0000E7000000}"/>
    <cellStyle name="$_0102국제조명신공항분수조명_1. 노면결빙감지설비(화흥-매립식-A-최종)" xfId="4691" xr:uid="{00000000-0005-0000-0000-0000E8000000}"/>
    <cellStyle name="$_0102국제조명신공항분수조명_1. 전시물" xfId="4692" xr:uid="{00000000-0005-0000-0000-0000E9000000}"/>
    <cellStyle name="$_0102국제조명신공항분수조명_10-1. 의장(영상관)" xfId="4693" xr:uid="{00000000-0005-0000-0000-0000EA000000}"/>
    <cellStyle name="$_0102국제조명신공항분수조명_D.보라산업" xfId="4704" xr:uid="{00000000-0005-0000-0000-0000EB000000}"/>
    <cellStyle name="$_0102국제조명신공항분수조명_강원지역본부(2006년_060109)" xfId="4694" xr:uid="{00000000-0005-0000-0000-0000EC000000}"/>
    <cellStyle name="$_0102국제조명신공항분수조명_경남지역본부-" xfId="4695" xr:uid="{00000000-0005-0000-0000-0000ED000000}"/>
    <cellStyle name="$_0102국제조명신공항분수조명_경북지역본부-" xfId="4696" xr:uid="{00000000-0005-0000-0000-0000EE000000}"/>
    <cellStyle name="$_0102국제조명신공항분수조명_수입원가계산서(앤화)" xfId="4697" xr:uid="{00000000-0005-0000-0000-0000EF000000}"/>
    <cellStyle name="$_0102국제조명신공항분수조명_신·재생에너지홍보관 전시물제작(전시조합)" xfId="4698" xr:uid="{00000000-0005-0000-0000-0000F0000000}"/>
    <cellStyle name="$_0102국제조명신공항분수조명_중부지역본부-" xfId="4699" xr:uid="{00000000-0005-0000-0000-0000F1000000}"/>
    <cellStyle name="$_0102국제조명신공항분수조명_축중기제조" xfId="4700" xr:uid="{00000000-0005-0000-0000-0000F2000000}"/>
    <cellStyle name="$_0102국제조명신공항분수조명_충청지역본부-" xfId="4701" xr:uid="{00000000-0005-0000-0000-0000F3000000}"/>
    <cellStyle name="$_0102국제조명신공항분수조명_통행료면탈방지시스템(최종)" xfId="4702" xr:uid="{00000000-0005-0000-0000-0000F4000000}"/>
    <cellStyle name="$_0102국제조명신공항분수조명_호남지역본부-" xfId="4703" xr:uid="{00000000-0005-0000-0000-0000F5000000}"/>
    <cellStyle name="$_0103회전식현수막게시대제작설치" xfId="49" xr:uid="{00000000-0005-0000-0000-0000F6000000}"/>
    <cellStyle name="$_0104포항시침출수처리시스템" xfId="4705" xr:uid="{00000000-0005-0000-0000-0000F7000000}"/>
    <cellStyle name="$_0105담배자판기개조원가" xfId="50" xr:uid="{00000000-0005-0000-0000-0000F8000000}"/>
    <cellStyle name="$_0105담배자판기개조원가_1. 경북염색조합" xfId="4706" xr:uid="{00000000-0005-0000-0000-0000F9000000}"/>
    <cellStyle name="$_0105담배자판기개조원가_1. 경북염색조합123" xfId="4707" xr:uid="{00000000-0005-0000-0000-0000FA000000}"/>
    <cellStyle name="$_0105담배자판기개조원가_1. 노면결빙감지설비(화흥-매립식-A-최종)" xfId="4708" xr:uid="{00000000-0005-0000-0000-0000FB000000}"/>
    <cellStyle name="$_0105담배자판기개조원가_1. 전시물" xfId="4709" xr:uid="{00000000-0005-0000-0000-0000FC000000}"/>
    <cellStyle name="$_0105담배자판기개조원가_10-1. 의장(영상관)" xfId="4710" xr:uid="{00000000-0005-0000-0000-0000FD000000}"/>
    <cellStyle name="$_0105담배자판기개조원가_D.보라산업" xfId="4721" xr:uid="{00000000-0005-0000-0000-0000FE000000}"/>
    <cellStyle name="$_0105담배자판기개조원가_강원지역본부(2006년_060109)" xfId="4711" xr:uid="{00000000-0005-0000-0000-0000FF000000}"/>
    <cellStyle name="$_0105담배자판기개조원가_경남지역본부-" xfId="4712" xr:uid="{00000000-0005-0000-0000-000000010000}"/>
    <cellStyle name="$_0105담배자판기개조원가_경북지역본부-" xfId="4713" xr:uid="{00000000-0005-0000-0000-000001010000}"/>
    <cellStyle name="$_0105담배자판기개조원가_수입원가계산서(앤화)" xfId="4714" xr:uid="{00000000-0005-0000-0000-000002010000}"/>
    <cellStyle name="$_0105담배자판기개조원가_신·재생에너지홍보관 전시물제작(전시조합)" xfId="4715" xr:uid="{00000000-0005-0000-0000-000003010000}"/>
    <cellStyle name="$_0105담배자판기개조원가_중부지역본부-" xfId="4716" xr:uid="{00000000-0005-0000-0000-000004010000}"/>
    <cellStyle name="$_0105담배자판기개조원가_축중기제조" xfId="4717" xr:uid="{00000000-0005-0000-0000-000005010000}"/>
    <cellStyle name="$_0105담배자판기개조원가_충청지역본부-" xfId="4718" xr:uid="{00000000-0005-0000-0000-000006010000}"/>
    <cellStyle name="$_0105담배자판기개조원가_통행료면탈방지시스템(최종)" xfId="4719" xr:uid="{00000000-0005-0000-0000-000007010000}"/>
    <cellStyle name="$_0105담배자판기개조원가_호남지역본부-" xfId="4720" xr:uid="{00000000-0005-0000-0000-000008010000}"/>
    <cellStyle name="$_0106LG인버터냉난방기제작-1" xfId="51" xr:uid="{00000000-0005-0000-0000-000009010000}"/>
    <cellStyle name="$_0106LG인버터냉난방기제작-1_1. 경북염색조합" xfId="4722" xr:uid="{00000000-0005-0000-0000-00000A010000}"/>
    <cellStyle name="$_0106LG인버터냉난방기제작-1_1. 경북염색조합123" xfId="4723" xr:uid="{00000000-0005-0000-0000-00000B010000}"/>
    <cellStyle name="$_0106LG인버터냉난방기제작-1_1. 노면결빙감지설비(화흥-매립식-A-최종)" xfId="4724" xr:uid="{00000000-0005-0000-0000-00000C010000}"/>
    <cellStyle name="$_0106LG인버터냉난방기제작-1_1. 전시물" xfId="4725" xr:uid="{00000000-0005-0000-0000-00000D010000}"/>
    <cellStyle name="$_0106LG인버터냉난방기제작-1_10-1. 의장(영상관)" xfId="4726" xr:uid="{00000000-0005-0000-0000-00000E010000}"/>
    <cellStyle name="$_0106LG인버터냉난방기제작-1_D.보라산업" xfId="4737" xr:uid="{00000000-0005-0000-0000-00000F010000}"/>
    <cellStyle name="$_0106LG인버터냉난방기제작-1_강원지역본부(2006년_060109)" xfId="4727" xr:uid="{00000000-0005-0000-0000-000010010000}"/>
    <cellStyle name="$_0106LG인버터냉난방기제작-1_경남지역본부-" xfId="4728" xr:uid="{00000000-0005-0000-0000-000011010000}"/>
    <cellStyle name="$_0106LG인버터냉난방기제작-1_경북지역본부-" xfId="4729" xr:uid="{00000000-0005-0000-0000-000012010000}"/>
    <cellStyle name="$_0106LG인버터냉난방기제작-1_수입원가계산서(앤화)" xfId="4730" xr:uid="{00000000-0005-0000-0000-000013010000}"/>
    <cellStyle name="$_0106LG인버터냉난방기제작-1_신·재생에너지홍보관 전시물제작(전시조합)" xfId="4731" xr:uid="{00000000-0005-0000-0000-000014010000}"/>
    <cellStyle name="$_0106LG인버터냉난방기제작-1_중부지역본부-" xfId="4732" xr:uid="{00000000-0005-0000-0000-000015010000}"/>
    <cellStyle name="$_0106LG인버터냉난방기제작-1_축중기제조" xfId="4733" xr:uid="{00000000-0005-0000-0000-000016010000}"/>
    <cellStyle name="$_0106LG인버터냉난방기제작-1_충청지역본부-" xfId="4734" xr:uid="{00000000-0005-0000-0000-000017010000}"/>
    <cellStyle name="$_0106LG인버터냉난방기제작-1_통행료면탈방지시스템(최종)" xfId="4735" xr:uid="{00000000-0005-0000-0000-000018010000}"/>
    <cellStyle name="$_0106LG인버터냉난방기제작-1_호남지역본부-" xfId="4736" xr:uid="{00000000-0005-0000-0000-000019010000}"/>
    <cellStyle name="$_0107광전송장비구매설치" xfId="52" xr:uid="{00000000-0005-0000-0000-00001A010000}"/>
    <cellStyle name="$_0107도공IBS설비SW부문(참조)" xfId="53" xr:uid="{00000000-0005-0000-0000-00001B010000}"/>
    <cellStyle name="$_0107문화재복원용목재-8월6일" xfId="54" xr:uid="{00000000-0005-0000-0000-00001C010000}"/>
    <cellStyle name="$_0107문화재복원용목재-8월6일_1. 경북염색조합" xfId="4738" xr:uid="{00000000-0005-0000-0000-00001D010000}"/>
    <cellStyle name="$_0107문화재복원용목재-8월6일_1. 경북염색조합123" xfId="4739" xr:uid="{00000000-0005-0000-0000-00001E010000}"/>
    <cellStyle name="$_0107문화재복원용목재-8월6일_1. 노면결빙감지설비(화흥-매립식-A-최종)" xfId="4740" xr:uid="{00000000-0005-0000-0000-00001F010000}"/>
    <cellStyle name="$_0107문화재복원용목재-8월6일_1. 전시물" xfId="4741" xr:uid="{00000000-0005-0000-0000-000020010000}"/>
    <cellStyle name="$_0107문화재복원용목재-8월6일_10-1. 의장(영상관)" xfId="4742" xr:uid="{00000000-0005-0000-0000-000021010000}"/>
    <cellStyle name="$_0107문화재복원용목재-8월6일_D.보라산업" xfId="4753" xr:uid="{00000000-0005-0000-0000-000022010000}"/>
    <cellStyle name="$_0107문화재복원용목재-8월6일_강원지역본부(2006년_060109)" xfId="4743" xr:uid="{00000000-0005-0000-0000-000023010000}"/>
    <cellStyle name="$_0107문화재복원용목재-8월6일_경남지역본부-" xfId="4744" xr:uid="{00000000-0005-0000-0000-000024010000}"/>
    <cellStyle name="$_0107문화재복원용목재-8월6일_경북지역본부-" xfId="4745" xr:uid="{00000000-0005-0000-0000-000025010000}"/>
    <cellStyle name="$_0107문화재복원용목재-8월6일_수입원가계산서(앤화)" xfId="4746" xr:uid="{00000000-0005-0000-0000-000026010000}"/>
    <cellStyle name="$_0107문화재복원용목재-8월6일_신·재생에너지홍보관 전시물제작(전시조합)" xfId="4747" xr:uid="{00000000-0005-0000-0000-000027010000}"/>
    <cellStyle name="$_0107문화재복원용목재-8월6일_중부지역본부-" xfId="4748" xr:uid="{00000000-0005-0000-0000-000028010000}"/>
    <cellStyle name="$_0107문화재복원용목재-8월6일_축중기제조" xfId="4749" xr:uid="{00000000-0005-0000-0000-000029010000}"/>
    <cellStyle name="$_0107문화재복원용목재-8월6일_충청지역본부-" xfId="4750" xr:uid="{00000000-0005-0000-0000-00002A010000}"/>
    <cellStyle name="$_0107문화재복원용목재-8월6일_통행료면탈방지시스템(최종)" xfId="4751" xr:uid="{00000000-0005-0000-0000-00002B010000}"/>
    <cellStyle name="$_0107문화재복원용목재-8월6일_호남지역본부-" xfId="4752" xr:uid="{00000000-0005-0000-0000-00002C010000}"/>
    <cellStyle name="$_0107포천영중수배전반(제조,설치)" xfId="55" xr:uid="{00000000-0005-0000-0000-00002D010000}"/>
    <cellStyle name="$_0108농기반미곡건조기제작설치" xfId="56" xr:uid="{00000000-0005-0000-0000-00002E010000}"/>
    <cellStyle name="$_0108담배인삼공사영업춘추복" xfId="57" xr:uid="{00000000-0005-0000-0000-00002F010000}"/>
    <cellStyle name="$_0108한국전기교통-LED교통신호등((원본))" xfId="58" xr:uid="{00000000-0005-0000-0000-000030010000}"/>
    <cellStyle name="$_0108한국전기교통-LED교통신호등((원본))_1. 경북염색조합" xfId="4754" xr:uid="{00000000-0005-0000-0000-000031010000}"/>
    <cellStyle name="$_0108한국전기교통-LED교통신호등((원본))_1. 경북염색조합123" xfId="4755" xr:uid="{00000000-0005-0000-0000-000032010000}"/>
    <cellStyle name="$_0108한국전기교통-LED교통신호등((원본))_1. 노면결빙감지설비(화흥-매립식-A-최종)" xfId="4756" xr:uid="{00000000-0005-0000-0000-000033010000}"/>
    <cellStyle name="$_0108한국전기교통-LED교통신호등((원본))_1. 전시물" xfId="4757" xr:uid="{00000000-0005-0000-0000-000034010000}"/>
    <cellStyle name="$_0108한국전기교통-LED교통신호등((원본))_10-1. 의장(영상관)" xfId="4758" xr:uid="{00000000-0005-0000-0000-000035010000}"/>
    <cellStyle name="$_0108한국전기교통-LED교통신호등((원본))_D.보라산업" xfId="4769" xr:uid="{00000000-0005-0000-0000-000036010000}"/>
    <cellStyle name="$_0108한국전기교통-LED교통신호등((원본))_강원지역본부(2006년_060109)" xfId="4759" xr:uid="{00000000-0005-0000-0000-000037010000}"/>
    <cellStyle name="$_0108한국전기교통-LED교통신호등((원본))_경남지역본부-" xfId="4760" xr:uid="{00000000-0005-0000-0000-000038010000}"/>
    <cellStyle name="$_0108한국전기교통-LED교통신호등((원본))_경북지역본부-" xfId="4761" xr:uid="{00000000-0005-0000-0000-000039010000}"/>
    <cellStyle name="$_0108한국전기교통-LED교통신호등((원본))_수입원가계산서(앤화)" xfId="4762" xr:uid="{00000000-0005-0000-0000-00003A010000}"/>
    <cellStyle name="$_0108한국전기교통-LED교통신호등((원본))_신·재생에너지홍보관 전시물제작(전시조합)" xfId="4763" xr:uid="{00000000-0005-0000-0000-00003B010000}"/>
    <cellStyle name="$_0108한국전기교통-LED교통신호등((원본))_중부지역본부-" xfId="4764" xr:uid="{00000000-0005-0000-0000-00003C010000}"/>
    <cellStyle name="$_0108한국전기교통-LED교통신호등((원본))_축중기제조" xfId="4765" xr:uid="{00000000-0005-0000-0000-00003D010000}"/>
    <cellStyle name="$_0108한국전기교통-LED교통신호등((원본))_충청지역본부-" xfId="4766" xr:uid="{00000000-0005-0000-0000-00003E010000}"/>
    <cellStyle name="$_0108한국전기교통-LED교통신호등((원본))_통행료면탈방지시스템(최종)" xfId="4767" xr:uid="{00000000-0005-0000-0000-00003F010000}"/>
    <cellStyle name="$_0108한국전기교통-LED교통신호등((원본))_호남지역본부-" xfId="4768" xr:uid="{00000000-0005-0000-0000-000040010000}"/>
    <cellStyle name="$_0111해양수산부등명기제작" xfId="59" xr:uid="{00000000-0005-0000-0000-000041010000}"/>
    <cellStyle name="$_0111핸디소프트-전자표준문서시스템" xfId="60" xr:uid="{00000000-0005-0000-0000-000042010000}"/>
    <cellStyle name="$_0112금감원사무자동화시스템" xfId="61" xr:uid="{00000000-0005-0000-0000-000043010000}"/>
    <cellStyle name="$_0112수도권매립지SW원가" xfId="62" xr:uid="{00000000-0005-0000-0000-000044010000}"/>
    <cellStyle name="$_0112중고원-HRD종합정보망구축(完)" xfId="63" xr:uid="{00000000-0005-0000-0000-000045010000}"/>
    <cellStyle name="$_0201종합예술회관의자제작설치" xfId="4770" xr:uid="{00000000-0005-0000-0000-000046010000}"/>
    <cellStyle name="$_0201종합예술회관의자제작설치-1" xfId="64" xr:uid="{00000000-0005-0000-0000-000047010000}"/>
    <cellStyle name="$_0202마사회근무복" xfId="65" xr:uid="{00000000-0005-0000-0000-000048010000}"/>
    <cellStyle name="$_0202마사회근무복_1. 경북염색조합" xfId="4771" xr:uid="{00000000-0005-0000-0000-000049010000}"/>
    <cellStyle name="$_0202마사회근무복_1. 경북염색조합123" xfId="4772" xr:uid="{00000000-0005-0000-0000-00004A010000}"/>
    <cellStyle name="$_0202마사회근무복_1. 노면결빙감지설비(화흥-매립식-A-최종)" xfId="4773" xr:uid="{00000000-0005-0000-0000-00004B010000}"/>
    <cellStyle name="$_0202마사회근무복_1. 전시물" xfId="4774" xr:uid="{00000000-0005-0000-0000-00004C010000}"/>
    <cellStyle name="$_0202마사회근무복_10-1. 의장(영상관)" xfId="4775" xr:uid="{00000000-0005-0000-0000-00004D010000}"/>
    <cellStyle name="$_0202마사회근무복_D.보라산업" xfId="4786" xr:uid="{00000000-0005-0000-0000-00004E010000}"/>
    <cellStyle name="$_0202마사회근무복_강원지역본부(2006년_060109)" xfId="4776" xr:uid="{00000000-0005-0000-0000-00004F010000}"/>
    <cellStyle name="$_0202마사회근무복_경남지역본부-" xfId="4777" xr:uid="{00000000-0005-0000-0000-000050010000}"/>
    <cellStyle name="$_0202마사회근무복_경북지역본부-" xfId="4778" xr:uid="{00000000-0005-0000-0000-000051010000}"/>
    <cellStyle name="$_0202마사회근무복_수입원가계산서(앤화)" xfId="4779" xr:uid="{00000000-0005-0000-0000-000052010000}"/>
    <cellStyle name="$_0202마사회근무복_신·재생에너지홍보관 전시물제작(전시조합)" xfId="4780" xr:uid="{00000000-0005-0000-0000-000053010000}"/>
    <cellStyle name="$_0202마사회근무복_중부지역본부-" xfId="4781" xr:uid="{00000000-0005-0000-0000-000054010000}"/>
    <cellStyle name="$_0202마사회근무복_축중기제조" xfId="4782" xr:uid="{00000000-0005-0000-0000-000055010000}"/>
    <cellStyle name="$_0202마사회근무복_충청지역본부-" xfId="4783" xr:uid="{00000000-0005-0000-0000-000056010000}"/>
    <cellStyle name="$_0202마사회근무복_통행료면탈방지시스템(최종)" xfId="4784" xr:uid="{00000000-0005-0000-0000-000057010000}"/>
    <cellStyle name="$_0202마사회근무복_호남지역본부-" xfId="4785" xr:uid="{00000000-0005-0000-0000-000058010000}"/>
    <cellStyle name="$_0202부경교재-승강칠판" xfId="66" xr:uid="{00000000-0005-0000-0000-000059010000}"/>
    <cellStyle name="$_0202부경교재-승강칠판_1. 경북염색조합" xfId="4787" xr:uid="{00000000-0005-0000-0000-00005A010000}"/>
    <cellStyle name="$_0202부경교재-승강칠판_1. 경북염색조합123" xfId="4788" xr:uid="{00000000-0005-0000-0000-00005B010000}"/>
    <cellStyle name="$_0202부경교재-승강칠판_1. 노면결빙감지설비(화흥-매립식-A-최종)" xfId="4789" xr:uid="{00000000-0005-0000-0000-00005C010000}"/>
    <cellStyle name="$_0202부경교재-승강칠판_1. 전시물" xfId="4790" xr:uid="{00000000-0005-0000-0000-00005D010000}"/>
    <cellStyle name="$_0202부경교재-승강칠판_10-1. 의장(영상관)" xfId="4791" xr:uid="{00000000-0005-0000-0000-00005E010000}"/>
    <cellStyle name="$_0202부경교재-승강칠판_D.보라산업" xfId="4802" xr:uid="{00000000-0005-0000-0000-00005F010000}"/>
    <cellStyle name="$_0202부경교재-승강칠판_강원지역본부(2006년_060109)" xfId="4792" xr:uid="{00000000-0005-0000-0000-000060010000}"/>
    <cellStyle name="$_0202부경교재-승강칠판_경남지역본부-" xfId="4793" xr:uid="{00000000-0005-0000-0000-000061010000}"/>
    <cellStyle name="$_0202부경교재-승강칠판_경북지역본부-" xfId="4794" xr:uid="{00000000-0005-0000-0000-000062010000}"/>
    <cellStyle name="$_0202부경교재-승강칠판_수입원가계산서(앤화)" xfId="4795" xr:uid="{00000000-0005-0000-0000-000063010000}"/>
    <cellStyle name="$_0202부경교재-승강칠판_신·재생에너지홍보관 전시물제작(전시조합)" xfId="4796" xr:uid="{00000000-0005-0000-0000-000064010000}"/>
    <cellStyle name="$_0202부경교재-승강칠판_중부지역본부-" xfId="4797" xr:uid="{00000000-0005-0000-0000-000065010000}"/>
    <cellStyle name="$_0202부경교재-승강칠판_축중기제조" xfId="4798" xr:uid="{00000000-0005-0000-0000-000066010000}"/>
    <cellStyle name="$_0202부경교재-승강칠판_충청지역본부-" xfId="4799" xr:uid="{00000000-0005-0000-0000-000067010000}"/>
    <cellStyle name="$_0202부경교재-승강칠판_통행료면탈방지시스템(최종)" xfId="4800" xr:uid="{00000000-0005-0000-0000-000068010000}"/>
    <cellStyle name="$_0202부경교재-승강칠판_호남지역본부-" xfId="4801" xr:uid="{00000000-0005-0000-0000-000069010000}"/>
    <cellStyle name="$_0204한국석묘납골함-1규격" xfId="67" xr:uid="{00000000-0005-0000-0000-00006A010000}"/>
    <cellStyle name="$_0205TTMS-긴급전화기&amp;전체총괄" xfId="4803" xr:uid="{00000000-0005-0000-0000-00006B010000}"/>
    <cellStyle name="$_0206금감원금융정보교환망재구축" xfId="68" xr:uid="{00000000-0005-0000-0000-00006C010000}"/>
    <cellStyle name="$_0206정통부수납장표기기제작설치" xfId="4804" xr:uid="{00000000-0005-0000-0000-00006D010000}"/>
    <cellStyle name="$_0207담배인삼공사-담요" xfId="69" xr:uid="{00000000-0005-0000-0000-00006E010000}"/>
    <cellStyle name="$_0208레비텍-다층여과기설계변경" xfId="70" xr:uid="{00000000-0005-0000-0000-00006F010000}"/>
    <cellStyle name="$_0209이산화염소발생기-설치(50K)" xfId="71" xr:uid="{00000000-0005-0000-0000-000070010000}"/>
    <cellStyle name="$_0210현대정보기술-TD이중계" xfId="72" xr:uid="{00000000-0005-0000-0000-000071010000}"/>
    <cellStyle name="$_0211조달청-#1대북지원사업정산(1월7일)" xfId="73" xr:uid="{00000000-0005-0000-0000-000072010000}"/>
    <cellStyle name="$_0212금감원-법규정보시스템(完)" xfId="74" xr:uid="{00000000-0005-0000-0000-000073010000}"/>
    <cellStyle name="$_0301교통방송-CCTV유지보수" xfId="75" xr:uid="{00000000-0005-0000-0000-000074010000}"/>
    <cellStyle name="$_0302인천경찰청-무인단속기위탁관리" xfId="76" xr:uid="{00000000-0005-0000-0000-000075010000}"/>
    <cellStyle name="$_0302조달청-대북지원2차(안성연)" xfId="77" xr:uid="{00000000-0005-0000-0000-000076010000}"/>
    <cellStyle name="$_0302조달청-대북지원2차(최수현)" xfId="78" xr:uid="{00000000-0005-0000-0000-000077010000}"/>
    <cellStyle name="$_0302표준문서-쌍용정보통신(신)" xfId="79" xr:uid="{00000000-0005-0000-0000-000078010000}"/>
    <cellStyle name="$_0304소프트파워-정부표준전자문서시스템" xfId="80" xr:uid="{00000000-0005-0000-0000-000079010000}"/>
    <cellStyle name="$_0304소프트파워-정부표준전자문서시스템(完)" xfId="81" xr:uid="{00000000-0005-0000-0000-00007A010000}"/>
    <cellStyle name="$_0304철도청-주변환장치-1" xfId="82" xr:uid="{00000000-0005-0000-0000-00007B010000}"/>
    <cellStyle name="$_0305금감원-금융통계정보시스템구축(完)" xfId="83" xr:uid="{00000000-0005-0000-0000-00007C010000}"/>
    <cellStyle name="$_0305제낭조합-면범포지" xfId="84" xr:uid="{00000000-0005-0000-0000-00007D010000}"/>
    <cellStyle name="$_0306제낭공업협동조합-면범포지원단(경비까지)" xfId="85" xr:uid="{00000000-0005-0000-0000-00007E010000}"/>
    <cellStyle name="$_0307경찰청-무인교통단속표준SW개발용역(完)" xfId="86" xr:uid="{00000000-0005-0000-0000-00007F010000}"/>
    <cellStyle name="$_0308조달청-#8대북지원사업정산" xfId="87" xr:uid="{00000000-0005-0000-0000-000080010000}"/>
    <cellStyle name="$_0309두합크린텍-설치원가" xfId="88" xr:uid="{00000000-0005-0000-0000-000081010000}"/>
    <cellStyle name="$_0309조달청-#9대북지원사업정산" xfId="89" xr:uid="{00000000-0005-0000-0000-000082010000}"/>
    <cellStyle name="$_0310여주상수도-탈수기(유천ENG)" xfId="90" xr:uid="{00000000-0005-0000-0000-000083010000}"/>
    <cellStyle name="$_0311대기해양작업시간" xfId="91" xr:uid="{00000000-0005-0000-0000-000084010000}"/>
    <cellStyle name="$_0311대기해양중형등명기" xfId="92" xr:uid="{00000000-0005-0000-0000-000085010000}"/>
    <cellStyle name="$_0312국민체육진흥공단-전기부문" xfId="93" xr:uid="{00000000-0005-0000-0000-000086010000}"/>
    <cellStyle name="$_0312대기해양-중형등명기제작설치" xfId="94" xr:uid="{00000000-0005-0000-0000-000087010000}"/>
    <cellStyle name="$_0312라이준-칼라아스콘4규격" xfId="95" xr:uid="{00000000-0005-0000-0000-000088010000}"/>
    <cellStyle name="$_0401집진기프로그램SW개발비산정" xfId="96" xr:uid="{00000000-0005-0000-0000-000089010000}"/>
    <cellStyle name="$_0402조달청-대북지원사업2차#4" xfId="97" xr:uid="{00000000-0005-0000-0000-00008A010000}"/>
    <cellStyle name="$_0407삼성SDS-차량단말기외(버스정보시스템SW부문)" xfId="98" xr:uid="{00000000-0005-0000-0000-00008B010000}"/>
    <cellStyle name="$_1. 경북염색조합" xfId="4805" xr:uid="{00000000-0005-0000-0000-00008C010000}"/>
    <cellStyle name="$_1. 경북염색조합123" xfId="4806" xr:uid="{00000000-0005-0000-0000-00008D010000}"/>
    <cellStyle name="$_1. 노면결빙감지설비(화흥-매립식-A-최종)" xfId="4807" xr:uid="{00000000-0005-0000-0000-00008E010000}"/>
    <cellStyle name="$_1. 전시물" xfId="4808" xr:uid="{00000000-0005-0000-0000-00008F010000}"/>
    <cellStyle name="$_10-1. 의장(영상관)" xfId="4809" xr:uid="{00000000-0005-0000-0000-000090010000}"/>
    <cellStyle name="$_13. 관리동" xfId="4810" xr:uid="{00000000-0005-0000-0000-000091010000}"/>
    <cellStyle name="$_2001-06조달청신성-한냉지형" xfId="99" xr:uid="{00000000-0005-0000-0000-000092010000}"/>
    <cellStyle name="$_2002-03경찰대학-졸업식" xfId="100" xr:uid="{00000000-0005-0000-0000-000093010000}"/>
    <cellStyle name="$_2002-03경찰청-경찰표지장" xfId="101" xr:uid="{00000000-0005-0000-0000-000094010000}"/>
    <cellStyle name="$_2002-03반디-가로등(열주형)" xfId="102" xr:uid="{00000000-0005-0000-0000-000095010000}"/>
    <cellStyle name="$_2002-03신화전자-감지기" xfId="103" xr:uid="{00000000-0005-0000-0000-000096010000}"/>
    <cellStyle name="$_2002-04강원랜드-슬러트머신" xfId="104" xr:uid="{00000000-0005-0000-0000-000097010000}"/>
    <cellStyle name="$_2002-04메가컴-외주무대" xfId="105" xr:uid="{00000000-0005-0000-0000-000098010000}"/>
    <cellStyle name="$_2002-04엘지애드-무대" xfId="106" xr:uid="{00000000-0005-0000-0000-000099010000}"/>
    <cellStyle name="$_2002-05강원랜드-슬러트머신(넥스터)" xfId="107" xr:uid="{00000000-0005-0000-0000-00009A010000}"/>
    <cellStyle name="$_2002-05경기경찰청-냉온수기공사" xfId="108" xr:uid="{00000000-0005-0000-0000-00009B010000}"/>
    <cellStyle name="$_2002-05대통령비서실-카페트" xfId="109" xr:uid="{00000000-0005-0000-0000-00009C010000}"/>
    <cellStyle name="$_2002결과표" xfId="110" xr:uid="{00000000-0005-0000-0000-00009D010000}"/>
    <cellStyle name="$_2002결과표_1. 경북염색조합" xfId="4811" xr:uid="{00000000-0005-0000-0000-00009E010000}"/>
    <cellStyle name="$_2002결과표_1. 경북염색조합123" xfId="4812" xr:uid="{00000000-0005-0000-0000-00009F010000}"/>
    <cellStyle name="$_2002결과표_1. 노면결빙감지설비(화흥-매립식-A-최종)" xfId="4813" xr:uid="{00000000-0005-0000-0000-0000A0010000}"/>
    <cellStyle name="$_2002결과표_1. 전시물" xfId="4814" xr:uid="{00000000-0005-0000-0000-0000A1010000}"/>
    <cellStyle name="$_2002결과표_10-1. 의장(영상관)" xfId="4815" xr:uid="{00000000-0005-0000-0000-0000A2010000}"/>
    <cellStyle name="$_2002결과표_D.보라산업" xfId="4826" xr:uid="{00000000-0005-0000-0000-0000A3010000}"/>
    <cellStyle name="$_2002결과표_강원지역본부(2006년_060109)" xfId="4816" xr:uid="{00000000-0005-0000-0000-0000A4010000}"/>
    <cellStyle name="$_2002결과표_경남지역본부-" xfId="4817" xr:uid="{00000000-0005-0000-0000-0000A5010000}"/>
    <cellStyle name="$_2002결과표_경북지역본부-" xfId="4818" xr:uid="{00000000-0005-0000-0000-0000A6010000}"/>
    <cellStyle name="$_2002결과표_수입원가계산서(앤화)" xfId="4819" xr:uid="{00000000-0005-0000-0000-0000A7010000}"/>
    <cellStyle name="$_2002결과표_신·재생에너지홍보관 전시물제작(전시조합)" xfId="4820" xr:uid="{00000000-0005-0000-0000-0000A8010000}"/>
    <cellStyle name="$_2002결과표_중부지역본부-" xfId="4821" xr:uid="{00000000-0005-0000-0000-0000A9010000}"/>
    <cellStyle name="$_2002결과표_축중기제조" xfId="4822" xr:uid="{00000000-0005-0000-0000-0000AA010000}"/>
    <cellStyle name="$_2002결과표_충청지역본부-" xfId="4823" xr:uid="{00000000-0005-0000-0000-0000AB010000}"/>
    <cellStyle name="$_2002결과표_통행료면탈방지시스템(최종)" xfId="4824" xr:uid="{00000000-0005-0000-0000-0000AC010000}"/>
    <cellStyle name="$_2002결과표_호남지역본부-" xfId="4825" xr:uid="{00000000-0005-0000-0000-0000AD010000}"/>
    <cellStyle name="$_2002결과표1" xfId="111" xr:uid="{00000000-0005-0000-0000-0000AE010000}"/>
    <cellStyle name="$_2003-01정일사-표창5종" xfId="112" xr:uid="{00000000-0005-0000-0000-0000AF010000}"/>
    <cellStyle name="$_2004년완성공사원가경비율(변경최종))" xfId="113" xr:uid="{00000000-0005-0000-0000-0000B0010000}"/>
    <cellStyle name="$_2004년완성공사원가경비율(조달청미적용)1" xfId="114" xr:uid="{00000000-0005-0000-0000-0000B1010000}"/>
    <cellStyle name="$_5월부산마사회발주기제작1" xfId="115" xr:uid="{00000000-0005-0000-0000-0000B2010000}"/>
    <cellStyle name="$_D.보라산업" xfId="4890" xr:uid="{00000000-0005-0000-0000-0000B3010000}"/>
    <cellStyle name="$_db진흥" xfId="157" xr:uid="{00000000-0005-0000-0000-0000B4010000}"/>
    <cellStyle name="$_Pilot플랜트-계변경" xfId="158" xr:uid="{00000000-0005-0000-0000-0000B5010000}"/>
    <cellStyle name="$_Pilot플랜트이전설치-변경최종" xfId="159" xr:uid="{00000000-0005-0000-0000-0000B6010000}"/>
    <cellStyle name="$_SE40" xfId="160" xr:uid="{00000000-0005-0000-0000-0000B7010000}"/>
    <cellStyle name="$_SE40 2" xfId="4891" xr:uid="{00000000-0005-0000-0000-0000B8010000}"/>
    <cellStyle name="$_SW(케이비)" xfId="161" xr:uid="{00000000-0005-0000-0000-0000B9010000}"/>
    <cellStyle name="$_간지,목차,페이지,표지" xfId="116" xr:uid="{00000000-0005-0000-0000-0000BA010000}"/>
    <cellStyle name="$_강원지역본부(2006년_060109)" xfId="4827" xr:uid="{00000000-0005-0000-0000-0000BB010000}"/>
    <cellStyle name="$_견적2" xfId="117" xr:uid="{00000000-0005-0000-0000-0000BC010000}"/>
    <cellStyle name="$_경남지역본부-" xfId="4828" xr:uid="{00000000-0005-0000-0000-0000BD010000}"/>
    <cellStyle name="$_경북지역본부-" xfId="4829" xr:uid="{00000000-0005-0000-0000-0000BE010000}"/>
    <cellStyle name="$_경찰청-근무,기동복" xfId="118" xr:uid="{00000000-0005-0000-0000-0000BF010000}"/>
    <cellStyle name="$_공사일반관리비양식" xfId="119" xr:uid="{00000000-0005-0000-0000-0000C0010000}"/>
    <cellStyle name="$_관리동sw" xfId="4830" xr:uid="{00000000-0005-0000-0000-0000C1010000}"/>
    <cellStyle name="$_기아" xfId="120" xr:uid="{00000000-0005-0000-0000-0000C2010000}"/>
    <cellStyle name="$_기아 2" xfId="4831" xr:uid="{00000000-0005-0000-0000-0000C3010000}"/>
    <cellStyle name="$_기초공사" xfId="121" xr:uid="{00000000-0005-0000-0000-0000C4010000}"/>
    <cellStyle name="$_네인텍정보기술-회로카드(수현)" xfId="122" xr:uid="{00000000-0005-0000-0000-0000C5010000}"/>
    <cellStyle name="$_대기해양노무비" xfId="123" xr:uid="{00000000-0005-0000-0000-0000C6010000}"/>
    <cellStyle name="$_대북자재8월분" xfId="124" xr:uid="{00000000-0005-0000-0000-0000C7010000}"/>
    <cellStyle name="$_대북자재8월분-1" xfId="125" xr:uid="{00000000-0005-0000-0000-0000C8010000}"/>
    <cellStyle name="$_동산용사촌수현(원본)" xfId="126" xr:uid="{00000000-0005-0000-0000-0000C9010000}"/>
    <cellStyle name="$_목차" xfId="4832" xr:uid="{00000000-0005-0000-0000-0000CA010000}"/>
    <cellStyle name="$_백제군사전시1" xfId="127" xr:uid="{00000000-0005-0000-0000-0000CB010000}"/>
    <cellStyle name="$_수입원가계산서(앤화)" xfId="4833" xr:uid="{00000000-0005-0000-0000-0000CC010000}"/>
    <cellStyle name="$_수초제거기(대양기계)" xfId="128" xr:uid="{00000000-0005-0000-0000-0000CD010000}"/>
    <cellStyle name="$_수초제거기(대양기계)_1. 경북염색조합" xfId="4834" xr:uid="{00000000-0005-0000-0000-0000CE010000}"/>
    <cellStyle name="$_수초제거기(대양기계)_1. 경북염색조합123" xfId="4835" xr:uid="{00000000-0005-0000-0000-0000CF010000}"/>
    <cellStyle name="$_수초제거기(대양기계)_1. 노면결빙감지설비(화흥-매립식-A-최종)" xfId="4836" xr:uid="{00000000-0005-0000-0000-0000D0010000}"/>
    <cellStyle name="$_수초제거기(대양기계)_1. 전시물" xfId="4837" xr:uid="{00000000-0005-0000-0000-0000D1010000}"/>
    <cellStyle name="$_수초제거기(대양기계)_10-1. 의장(영상관)" xfId="4838" xr:uid="{00000000-0005-0000-0000-0000D2010000}"/>
    <cellStyle name="$_수초제거기(대양기계)_D.보라산업" xfId="4849" xr:uid="{00000000-0005-0000-0000-0000D3010000}"/>
    <cellStyle name="$_수초제거기(대양기계)_강원지역본부(2006년_060109)" xfId="4839" xr:uid="{00000000-0005-0000-0000-0000D4010000}"/>
    <cellStyle name="$_수초제거기(대양기계)_경남지역본부-" xfId="4840" xr:uid="{00000000-0005-0000-0000-0000D5010000}"/>
    <cellStyle name="$_수초제거기(대양기계)_경북지역본부-" xfId="4841" xr:uid="{00000000-0005-0000-0000-0000D6010000}"/>
    <cellStyle name="$_수초제거기(대양기계)_수입원가계산서(앤화)" xfId="4842" xr:uid="{00000000-0005-0000-0000-0000D7010000}"/>
    <cellStyle name="$_수초제거기(대양기계)_신·재생에너지홍보관 전시물제작(전시조합)" xfId="4843" xr:uid="{00000000-0005-0000-0000-0000D8010000}"/>
    <cellStyle name="$_수초제거기(대양기계)_중부지역본부-" xfId="4844" xr:uid="{00000000-0005-0000-0000-0000D9010000}"/>
    <cellStyle name="$_수초제거기(대양기계)_축중기제조" xfId="4845" xr:uid="{00000000-0005-0000-0000-0000DA010000}"/>
    <cellStyle name="$_수초제거기(대양기계)_충청지역본부-" xfId="4846" xr:uid="{00000000-0005-0000-0000-0000DB010000}"/>
    <cellStyle name="$_수초제거기(대양기계)_통행료면탈방지시스템(최종)" xfId="4847" xr:uid="{00000000-0005-0000-0000-0000DC010000}"/>
    <cellStyle name="$_수초제거기(대양기계)_호남지역본부-" xfId="4848" xr:uid="{00000000-0005-0000-0000-0000DD010000}"/>
    <cellStyle name="$_시설용역" xfId="129" xr:uid="{00000000-0005-0000-0000-0000DE010000}"/>
    <cellStyle name="$_신·재생에너지홍보관 전시물제작(전시조합)" xfId="4850" xr:uid="{00000000-0005-0000-0000-0000DF010000}"/>
    <cellStyle name="$_신화BS" xfId="4851" xr:uid="{00000000-0005-0000-0000-0000E0010000}"/>
    <cellStyle name="$_암전정밀실체현미경(수현)" xfId="130" xr:uid="{00000000-0005-0000-0000-0000E1010000}"/>
    <cellStyle name="$_오리엔탈" xfId="131" xr:uid="{00000000-0005-0000-0000-0000E2010000}"/>
    <cellStyle name="$_원본 - 한국전기교통-개선형신호등 4종" xfId="132" xr:uid="{00000000-0005-0000-0000-0000E3010000}"/>
    <cellStyle name="$_원본 - 한국전기교통-개선형신호등 4종_1. 경북염색조합" xfId="4852" xr:uid="{00000000-0005-0000-0000-0000E4010000}"/>
    <cellStyle name="$_원본 - 한국전기교통-개선형신호등 4종_1. 경북염색조합123" xfId="4853" xr:uid="{00000000-0005-0000-0000-0000E5010000}"/>
    <cellStyle name="$_원본 - 한국전기교통-개선형신호등 4종_1. 노면결빙감지설비(화흥-매립식-A-최종)" xfId="4854" xr:uid="{00000000-0005-0000-0000-0000E6010000}"/>
    <cellStyle name="$_원본 - 한국전기교통-개선형신호등 4종_1. 전시물" xfId="4855" xr:uid="{00000000-0005-0000-0000-0000E7010000}"/>
    <cellStyle name="$_원본 - 한국전기교통-개선형신호등 4종_10-1. 의장(영상관)" xfId="4856" xr:uid="{00000000-0005-0000-0000-0000E8010000}"/>
    <cellStyle name="$_원본 - 한국전기교통-개선형신호등 4종_D.보라산업" xfId="4867" xr:uid="{00000000-0005-0000-0000-0000E9010000}"/>
    <cellStyle name="$_원본 - 한국전기교통-개선형신호등 4종_강원지역본부(2006년_060109)" xfId="4857" xr:uid="{00000000-0005-0000-0000-0000EA010000}"/>
    <cellStyle name="$_원본 - 한국전기교통-개선형신호등 4종_경남지역본부-" xfId="4858" xr:uid="{00000000-0005-0000-0000-0000EB010000}"/>
    <cellStyle name="$_원본 - 한국전기교통-개선형신호등 4종_경북지역본부-" xfId="4859" xr:uid="{00000000-0005-0000-0000-0000EC010000}"/>
    <cellStyle name="$_원본 - 한국전기교통-개선형신호등 4종_수입원가계산서(앤화)" xfId="4860" xr:uid="{00000000-0005-0000-0000-0000ED010000}"/>
    <cellStyle name="$_원본 - 한국전기교통-개선형신호등 4종_신·재생에너지홍보관 전시물제작(전시조합)" xfId="4861" xr:uid="{00000000-0005-0000-0000-0000EE010000}"/>
    <cellStyle name="$_원본 - 한국전기교통-개선형신호등 4종_중부지역본부-" xfId="4862" xr:uid="{00000000-0005-0000-0000-0000EF010000}"/>
    <cellStyle name="$_원본 - 한국전기교통-개선형신호등 4종_축중기제조" xfId="4863" xr:uid="{00000000-0005-0000-0000-0000F0010000}"/>
    <cellStyle name="$_원본 - 한국전기교통-개선형신호등 4종_충청지역본부-" xfId="4864" xr:uid="{00000000-0005-0000-0000-0000F1010000}"/>
    <cellStyle name="$_원본 - 한국전기교통-개선형신호등 4종_통행료면탈방지시스템(최종)" xfId="4865" xr:uid="{00000000-0005-0000-0000-0000F2010000}"/>
    <cellStyle name="$_원본 - 한국전기교통-개선형신호등 4종_호남지역본부-" xfId="4866" xr:uid="{00000000-0005-0000-0000-0000F3010000}"/>
    <cellStyle name="$_원자재 원가" xfId="133" xr:uid="{00000000-0005-0000-0000-0000F4010000}"/>
    <cellStyle name="$_재료비" xfId="134" xr:uid="{00000000-0005-0000-0000-0000F5010000}"/>
    <cellStyle name="$_제경비율모음" xfId="135" xr:uid="{00000000-0005-0000-0000-0000F6010000}"/>
    <cellStyle name="$_제조원가" xfId="136" xr:uid="{00000000-0005-0000-0000-0000F7010000}"/>
    <cellStyle name="$_조달청-B판사천강교제작(최종본)" xfId="145" xr:uid="{00000000-0005-0000-0000-0000F8010000}"/>
    <cellStyle name="$_조달청-대북지원3차(최수현)" xfId="137" xr:uid="{00000000-0005-0000-0000-0000F9010000}"/>
    <cellStyle name="$_조달청-대북지원4차(최수현)" xfId="138" xr:uid="{00000000-0005-0000-0000-0000FA010000}"/>
    <cellStyle name="$_조달청-대북지원5차(최수현)" xfId="139" xr:uid="{00000000-0005-0000-0000-0000FB010000}"/>
    <cellStyle name="$_조달청-대북지원6차(번호)" xfId="140" xr:uid="{00000000-0005-0000-0000-0000FC010000}"/>
    <cellStyle name="$_조달청-대북지원6차(최수현)" xfId="141" xr:uid="{00000000-0005-0000-0000-0000FD010000}"/>
    <cellStyle name="$_조달청-대북지원7차(최수현)" xfId="142" xr:uid="{00000000-0005-0000-0000-0000FE010000}"/>
    <cellStyle name="$_조달청-대북지원8차(최수현)" xfId="143" xr:uid="{00000000-0005-0000-0000-0000FF010000}"/>
    <cellStyle name="$_조달청-대북지원9차(최수현)" xfId="144" xr:uid="{00000000-0005-0000-0000-000000020000}"/>
    <cellStyle name="$_중부지역본부-" xfId="4868" xr:uid="{00000000-0005-0000-0000-000001020000}"/>
    <cellStyle name="$_중앙선관위(투표,개표)" xfId="146" xr:uid="{00000000-0005-0000-0000-000002020000}"/>
    <cellStyle name="$_중앙선관위(투표,개표)-사본" xfId="147" xr:uid="{00000000-0005-0000-0000-000003020000}"/>
    <cellStyle name="$_철공가공조립" xfId="148" xr:uid="{00000000-0005-0000-0000-000004020000}"/>
    <cellStyle name="$_철도청-조명기구" xfId="4869" xr:uid="{00000000-0005-0000-0000-000005020000}"/>
    <cellStyle name="$_최종-한국전기교통-개선형신호등 4종(공수조정)" xfId="149" xr:uid="{00000000-0005-0000-0000-000006020000}"/>
    <cellStyle name="$_최종-한국전기교통-개선형신호등 4종(공수조정)_1. 경북염색조합" xfId="4870" xr:uid="{00000000-0005-0000-0000-000007020000}"/>
    <cellStyle name="$_최종-한국전기교통-개선형신호등 4종(공수조정)_1. 경북염색조합123" xfId="4871" xr:uid="{00000000-0005-0000-0000-000008020000}"/>
    <cellStyle name="$_최종-한국전기교통-개선형신호등 4종(공수조정)_1. 노면결빙감지설비(화흥-매립식-A-최종)" xfId="4872" xr:uid="{00000000-0005-0000-0000-000009020000}"/>
    <cellStyle name="$_최종-한국전기교통-개선형신호등 4종(공수조정)_1. 전시물" xfId="4873" xr:uid="{00000000-0005-0000-0000-00000A020000}"/>
    <cellStyle name="$_최종-한국전기교통-개선형신호등 4종(공수조정)_10-1. 의장(영상관)" xfId="4874" xr:uid="{00000000-0005-0000-0000-00000B020000}"/>
    <cellStyle name="$_최종-한국전기교통-개선형신호등 4종(공수조정)_D.보라산업" xfId="4885" xr:uid="{00000000-0005-0000-0000-00000C020000}"/>
    <cellStyle name="$_최종-한국전기교통-개선형신호등 4종(공수조정)_강원지역본부(2006년_060109)" xfId="4875" xr:uid="{00000000-0005-0000-0000-00000D020000}"/>
    <cellStyle name="$_최종-한국전기교통-개선형신호등 4종(공수조정)_경남지역본부-" xfId="4876" xr:uid="{00000000-0005-0000-0000-00000E020000}"/>
    <cellStyle name="$_최종-한국전기교통-개선형신호등 4종(공수조정)_경북지역본부-" xfId="4877" xr:uid="{00000000-0005-0000-0000-00000F020000}"/>
    <cellStyle name="$_최종-한국전기교통-개선형신호등 4종(공수조정)_수입원가계산서(앤화)" xfId="4878" xr:uid="{00000000-0005-0000-0000-000010020000}"/>
    <cellStyle name="$_최종-한국전기교통-개선형신호등 4종(공수조정)_신·재생에너지홍보관 전시물제작(전시조합)" xfId="4879" xr:uid="{00000000-0005-0000-0000-000011020000}"/>
    <cellStyle name="$_최종-한국전기교통-개선형신호등 4종(공수조정)_중부지역본부-" xfId="4880" xr:uid="{00000000-0005-0000-0000-000012020000}"/>
    <cellStyle name="$_최종-한국전기교통-개선형신호등 4종(공수조정)_축중기제조" xfId="4881" xr:uid="{00000000-0005-0000-0000-000013020000}"/>
    <cellStyle name="$_최종-한국전기교통-개선형신호등 4종(공수조정)_충청지역본부-" xfId="4882" xr:uid="{00000000-0005-0000-0000-000014020000}"/>
    <cellStyle name="$_최종-한국전기교통-개선형신호등 4종(공수조정)_통행료면탈방지시스템(최종)" xfId="4883" xr:uid="{00000000-0005-0000-0000-000015020000}"/>
    <cellStyle name="$_최종-한국전기교통-개선형신호등 4종(공수조정)_호남지역본부-" xfId="4884" xr:uid="{00000000-0005-0000-0000-000016020000}"/>
    <cellStyle name="$_축중기제조" xfId="4886" xr:uid="{00000000-0005-0000-0000-000017020000}"/>
    <cellStyle name="$_충청지역본부-" xfId="4887" xr:uid="{00000000-0005-0000-0000-000018020000}"/>
    <cellStyle name="$_코솔라-제조원가" xfId="150" xr:uid="{00000000-0005-0000-0000-000019020000}"/>
    <cellStyle name="$_테마공사새로03" xfId="151" xr:uid="{00000000-0005-0000-0000-00001A020000}"/>
    <cellStyle name="$_토지공사-간접비" xfId="152" xr:uid="{00000000-0005-0000-0000-00001B020000}"/>
    <cellStyle name="$_통행료면탈방지시스템(최종)" xfId="4888" xr:uid="{00000000-0005-0000-0000-00001C020000}"/>
    <cellStyle name="$_평창증설매립장-설치" xfId="153" xr:uid="{00000000-0005-0000-0000-00001D020000}"/>
    <cellStyle name="$_한국가스공사필터제조부문" xfId="154" xr:uid="{00000000-0005-0000-0000-00001E020000}"/>
    <cellStyle name="$_한국도로공사" xfId="155" xr:uid="{00000000-0005-0000-0000-00001F020000}"/>
    <cellStyle name="$_한전내역서-최종" xfId="156" xr:uid="{00000000-0005-0000-0000-000020020000}"/>
    <cellStyle name="$_호남지역본부-" xfId="4889" xr:uid="{00000000-0005-0000-0000-000021020000}"/>
    <cellStyle name="&amp;A" xfId="162" xr:uid="{00000000-0005-0000-0000-000022020000}"/>
    <cellStyle name="(##.00)" xfId="4892" xr:uid="{00000000-0005-0000-0000-000023020000}"/>
    <cellStyle name="(##.00) 2" xfId="4893" xr:uid="{00000000-0005-0000-0000-000024020000}"/>
    <cellStyle name="(##.00) 3" xfId="4894" xr:uid="{00000000-0005-0000-0000-000025020000}"/>
    <cellStyle name="(△콤마)" xfId="163" xr:uid="{00000000-0005-0000-0000-000026020000}"/>
    <cellStyle name="(백분율)" xfId="164" xr:uid="{00000000-0005-0000-0000-000027020000}"/>
    <cellStyle name="(콤마)" xfId="165" xr:uid="{00000000-0005-0000-0000-000028020000}"/>
    <cellStyle name="(표준)" xfId="4895" xr:uid="{00000000-0005-0000-0000-000029020000}"/>
    <cellStyle name="(표준) 2" xfId="8217" xr:uid="{00000000-0005-0000-0000-00002A020000}"/>
    <cellStyle name="(표준) 3" xfId="8304" xr:uid="{00000000-0005-0000-0000-00002B020000}"/>
    <cellStyle name="(표준) 4" xfId="8216" xr:uid="{00000000-0005-0000-0000-00002C020000}"/>
    <cellStyle name="(표준) 5" xfId="8977" xr:uid="{00000000-0005-0000-0000-00002D020000}"/>
    <cellStyle name="(표준) 6" xfId="9277" xr:uid="{00000000-0005-0000-0000-00002E020000}"/>
    <cellStyle name="(표준) 7" xfId="9316" xr:uid="{00000000-0005-0000-0000-00002F020000}"/>
    <cellStyle name=")" xfId="166" xr:uid="{00000000-0005-0000-0000-000030020000}"/>
    <cellStyle name="?_x000b_" xfId="167" xr:uid="{00000000-0005-0000-0000-000031020000}"/>
    <cellStyle name="??" xfId="168" xr:uid="{00000000-0005-0000-0000-000032020000}"/>
    <cellStyle name="??_x000c_둄_x001b__x000d_|?_x0001_?_x0003__x0014__x0007__x0001__x0001_" xfId="4896" xr:uid="{00000000-0005-0000-0000-000033020000}"/>
    <cellStyle name="??_x000c_靖?崧U_x0001_A_x0014_?_x0007__x0001__x0001_" xfId="169" xr:uid="{00000000-0005-0000-0000-000034020000}"/>
    <cellStyle name="??&amp;O?&amp;H?_x0008__x000f__x0007_?_x0007__x0001__x0001_" xfId="171" xr:uid="{00000000-0005-0000-0000-000035020000}"/>
    <cellStyle name="??&amp;O?&amp;H?_x0008_??_x0007__x0001__x0001_" xfId="172" xr:uid="{00000000-0005-0000-0000-000036020000}"/>
    <cellStyle name="??&amp;쏗?뷐9_x0008__x0011__x0007_?_x0007__x0001__x0001_" xfId="170" xr:uid="{00000000-0005-0000-0000-000037020000}"/>
    <cellStyle name="???­ [" xfId="173" xr:uid="{00000000-0005-0000-0000-000038020000}"/>
    <cellStyle name="???­ [0]_¸ð??¸·" xfId="174" xr:uid="{00000000-0005-0000-0000-000039020000}"/>
    <cellStyle name="???­_¸ð??¸·" xfId="175" xr:uid="{00000000-0005-0000-0000-00003A020000}"/>
    <cellStyle name="???Ø_??°???(2¿?) " xfId="176" xr:uid="{00000000-0005-0000-0000-00003B020000}"/>
    <cellStyle name="?ðC%U?&amp;H?_x0008_?s_x000a__x0007__x0001__x0001_" xfId="178" xr:uid="{00000000-0005-0000-0000-00003C020000}"/>
    <cellStyle name="_x0001_?_x0001_H" xfId="179" xr:uid="{00000000-0005-0000-0000-00003D020000}"/>
    <cellStyle name="?þ" xfId="180" xr:uid="{00000000-0005-0000-0000-00003E020000}"/>
    <cellStyle name="?þ¸¶ [" xfId="181" xr:uid="{00000000-0005-0000-0000-00003F020000}"/>
    <cellStyle name="?Þ¸¶ [0]_¸ð??¸·" xfId="182" xr:uid="{00000000-0005-0000-0000-000040020000}"/>
    <cellStyle name="?Þ¸¶_¸ð??¸·" xfId="183" xr:uid="{00000000-0005-0000-0000-000041020000}"/>
    <cellStyle name="?W?_laroux" xfId="184" xr:uid="{00000000-0005-0000-0000-000042020000}"/>
    <cellStyle name="?曹%U?&amp;H?_x0008_?s_x000a__x0007__x0001__x0001_" xfId="177" xr:uid="{00000000-0005-0000-0000-000043020000}"/>
    <cellStyle name="@_laroux" xfId="185" xr:uid="{00000000-0005-0000-0000-000044020000}"/>
    <cellStyle name="@_laroux_제트베인" xfId="186" xr:uid="{00000000-0005-0000-0000-000045020000}"/>
    <cellStyle name="@_laroux_제트베인_1" xfId="187" xr:uid="{00000000-0005-0000-0000-000046020000}"/>
    <cellStyle name="@_laroux_제트베인_1_1.내역(의뢰)서" xfId="4897" xr:uid="{00000000-0005-0000-0000-000047020000}"/>
    <cellStyle name="@_laroux_제트베인_1_1.내역(의뢰)서_대청지역 하천개수공사 S&amp;R개량가동제작설치(청수환경)-2009.7" xfId="4898" xr:uid="{00000000-0005-0000-0000-000048020000}"/>
    <cellStyle name="@_laroux_제트베인_1_1.내역(의뢰)서_대청지역 하천개수공사 S&amp;R개량가동제작설치(청수환경)-2009.7_01.인천 길상정수장 소독설비 설치 공사원가계산" xfId="4899" xr:uid="{00000000-0005-0000-0000-000049020000}"/>
    <cellStyle name="@_laroux_제트베인_1_1.내역(의뢰)서_밭논보가동보(단가,일위)-청수환경" xfId="4900" xr:uid="{00000000-0005-0000-0000-00004A020000}"/>
    <cellStyle name="@_laroux_제트베인_1_1.내역(의뢰)서_밭논보가동보(단가,일위)-청수환경_01.인천 길상정수장 소독설비 설치 공사원가계산" xfId="4901" xr:uid="{00000000-0005-0000-0000-00004B020000}"/>
    <cellStyle name="@_laroux_제트베인_1_1.내역(의뢰)서_밭논보가동보-(주)청수환경" xfId="4902" xr:uid="{00000000-0005-0000-0000-00004C020000}"/>
    <cellStyle name="@_laroux_제트베인_1_1.내역(의뢰)서_밭논보가동보-(주)청수환경_01.인천 길상정수장 소독설비 설치 공사원가계산" xfId="4903" xr:uid="{00000000-0005-0000-0000-00004D020000}"/>
    <cellStyle name="@_laroux_제트베인_1_1.내역(의뢰)서_원가양식" xfId="4904" xr:uid="{00000000-0005-0000-0000-00004E020000}"/>
    <cellStyle name="@_laroux_제트베인_1_내역서" xfId="4905" xr:uid="{00000000-0005-0000-0000-00004F020000}"/>
    <cellStyle name="@_laroux_제트베인_1_내역서_내역서(목동)현" xfId="4906" xr:uid="{00000000-0005-0000-0000-000050020000}"/>
    <cellStyle name="@_laroux_제트베인_1_내역서_내역서(목동)현_대청지역 하천개수공사 S&amp;R개량가동제작설치(청수환경)-2009.7" xfId="4907" xr:uid="{00000000-0005-0000-0000-000051020000}"/>
    <cellStyle name="@_laroux_제트베인_1_내역서_내역서(목동)현_대청지역 하천개수공사 S&amp;R개량가동제작설치(청수환경)-2009.7_01.인천 길상정수장 소독설비 설치 공사원가계산" xfId="4908" xr:uid="{00000000-0005-0000-0000-000052020000}"/>
    <cellStyle name="@_laroux_제트베인_1_내역서_내역서(목동)현_밭논보가동보(단가,일위)-청수환경" xfId="4909" xr:uid="{00000000-0005-0000-0000-000053020000}"/>
    <cellStyle name="@_laroux_제트베인_1_내역서_내역서(목동)현_밭논보가동보(단가,일위)-청수환경_01.인천 길상정수장 소독설비 설치 공사원가계산" xfId="4910" xr:uid="{00000000-0005-0000-0000-000054020000}"/>
    <cellStyle name="@_laroux_제트베인_1_내역서_내역서(목동)현_밭논보가동보-(주)청수환경" xfId="4911" xr:uid="{00000000-0005-0000-0000-000055020000}"/>
    <cellStyle name="@_laroux_제트베인_1_내역서_내역서(목동)현_밭논보가동보-(주)청수환경_01.인천 길상정수장 소독설비 설치 공사원가계산" xfId="4912" xr:uid="{00000000-0005-0000-0000-000056020000}"/>
    <cellStyle name="@_laroux_제트베인_1_내역서_내역서(목동)현_원가양식" xfId="4913" xr:uid="{00000000-0005-0000-0000-000057020000}"/>
    <cellStyle name="@_laroux_제트베인_1_내역서_대청지역 하천개수공사 S&amp;R개량가동제작설치(청수환경)-2009.7" xfId="4914" xr:uid="{00000000-0005-0000-0000-000058020000}"/>
    <cellStyle name="@_laroux_제트베인_1_내역서_대청지역 하천개수공사 S&amp;R개량가동제작설치(청수환경)-2009.7_01.인천 길상정수장 소독설비 설치 공사원가계산" xfId="4915" xr:uid="{00000000-0005-0000-0000-000059020000}"/>
    <cellStyle name="@_laroux_제트베인_1_내역서_밭논보가동보(단가,일위)-청수환경" xfId="4916" xr:uid="{00000000-0005-0000-0000-00005A020000}"/>
    <cellStyle name="@_laroux_제트베인_1_내역서_밭논보가동보(단가,일위)-청수환경_01.인천 길상정수장 소독설비 설치 공사원가계산" xfId="4917" xr:uid="{00000000-0005-0000-0000-00005B020000}"/>
    <cellStyle name="@_laroux_제트베인_1_내역서_밭논보가동보-(주)청수환경" xfId="4918" xr:uid="{00000000-0005-0000-0000-00005C020000}"/>
    <cellStyle name="@_laroux_제트베인_1_내역서_밭논보가동보-(주)청수환경_01.인천 길상정수장 소독설비 설치 공사원가계산" xfId="4919" xr:uid="{00000000-0005-0000-0000-00005D020000}"/>
    <cellStyle name="@_laroux_제트베인_1_내역서_원가양식" xfId="4920" xr:uid="{00000000-0005-0000-0000-00005E020000}"/>
    <cellStyle name="@_laroux_제트베인_1_대청지역 하천개수공사 S&amp;R개량가동제작설치(청수환경)-2009.7" xfId="4921" xr:uid="{00000000-0005-0000-0000-00005F020000}"/>
    <cellStyle name="@_laroux_제트베인_1_대청지역 하천개수공사 S&amp;R개량가동제작설치(청수환경)-2009.7_01.인천 길상정수장 소독설비 설치 공사원가계산" xfId="4922" xr:uid="{00000000-0005-0000-0000-000060020000}"/>
    <cellStyle name="@_laroux_제트베인_1_밭논보가동보(단가,일위)-청수환경" xfId="4923" xr:uid="{00000000-0005-0000-0000-000061020000}"/>
    <cellStyle name="@_laroux_제트베인_1_밭논보가동보(단가,일위)-청수환경_01.인천 길상정수장 소독설비 설치 공사원가계산" xfId="4924" xr:uid="{00000000-0005-0000-0000-000062020000}"/>
    <cellStyle name="@_laroux_제트베인_1_밭논보가동보-(주)청수환경" xfId="4925" xr:uid="{00000000-0005-0000-0000-000063020000}"/>
    <cellStyle name="@_laroux_제트베인_1_밭논보가동보-(주)청수환경_01.인천 길상정수장 소독설비 설치 공사원가계산" xfId="4926" xr:uid="{00000000-0005-0000-0000-000064020000}"/>
    <cellStyle name="@_laroux_제트베인_1_원가양식" xfId="4927" xr:uid="{00000000-0005-0000-0000-000065020000}"/>
    <cellStyle name="_(01-14)광양항인건비" xfId="188" xr:uid="{00000000-0005-0000-0000-000066020000}"/>
    <cellStyle name="_(02.03.05) 묵동 현장관리비 실행" xfId="4928" xr:uid="{00000000-0005-0000-0000-000067020000}"/>
    <cellStyle name="_(02.03.08) 묵동 현장관리비 실행" xfId="4929" xr:uid="{00000000-0005-0000-0000-000068020000}"/>
    <cellStyle name="_(030312)오남리 아파트" xfId="189" xr:uid="{00000000-0005-0000-0000-000069020000}"/>
    <cellStyle name="_(20041229)" xfId="4930" xr:uid="{00000000-0005-0000-0000-00006A020000}"/>
    <cellStyle name="_(수정)한강물환경생태 산출서" xfId="4931" xr:uid="{00000000-0005-0000-0000-00006B020000}"/>
    <cellStyle name="_0.VMS내역서-A,B사" xfId="4932" xr:uid="{00000000-0005-0000-0000-00006C020000}"/>
    <cellStyle name="_0_COVER" xfId="190" xr:uid="{00000000-0005-0000-0000-00006D020000}"/>
    <cellStyle name="_01)전시물" xfId="4933" xr:uid="{00000000-0005-0000-0000-00006E020000}"/>
    <cellStyle name="_01.시설(의왕)0129" xfId="4934" xr:uid="{00000000-0005-0000-0000-00006F020000}"/>
    <cellStyle name="_01.전시시설(곡성심청)" xfId="4936" xr:uid="{00000000-0005-0000-0000-000070020000}"/>
    <cellStyle name="_01.전시시설물(남원국악2층)" xfId="4937" xr:uid="{00000000-0005-0000-0000-000071020000}"/>
    <cellStyle name="_0106-06-007 금속 및 수장공사 단가견적- 대림" xfId="4938" xr:uid="{00000000-0005-0000-0000-000072020000}"/>
    <cellStyle name="_02 원가계산서" xfId="4939" xr:uid="{00000000-0005-0000-0000-000073020000}"/>
    <cellStyle name="_02)사인물" xfId="4940" xr:uid="{00000000-0005-0000-0000-000074020000}"/>
    <cellStyle name="_02.연출조명(남원국악2층)" xfId="4941" xr:uid="{00000000-0005-0000-0000-000075020000}"/>
    <cellStyle name="_021126_목포시청(총괄)" xfId="7344" xr:uid="{00000000-0005-0000-0000-000076020000}"/>
    <cellStyle name="_02-15작업(건총)" xfId="4942" xr:uid="{00000000-0005-0000-0000-000077020000}"/>
    <cellStyle name="_03)모형물" xfId="4943" xr:uid="{00000000-0005-0000-0000-000078020000}"/>
    <cellStyle name="_04 일위대가표" xfId="4944" xr:uid="{00000000-0005-0000-0000-000079020000}"/>
    <cellStyle name="_0402우포식생호안블럭(일부)" xfId="191" xr:uid="{00000000-0005-0000-0000-00007A020000}"/>
    <cellStyle name="_0402진흥콘크리트-호안블럭3종(일부)" xfId="192" xr:uid="{00000000-0005-0000-0000-00007B020000}"/>
    <cellStyle name="_0402피아산업-학생용책걸상10종" xfId="193" xr:uid="{00000000-0005-0000-0000-00007C020000}"/>
    <cellStyle name="_041101-4 관리 내역(홀+계단)" xfId="4945" xr:uid="{00000000-0005-0000-0000-00007D020000}"/>
    <cellStyle name="_05 단가산출조서" xfId="4946" xr:uid="{00000000-0005-0000-0000-00007E020000}"/>
    <cellStyle name="_05 산출근거(방송)" xfId="4947" xr:uid="{00000000-0005-0000-0000-00007F020000}"/>
    <cellStyle name="_050726_gg_hw" xfId="4948" xr:uid="{00000000-0005-0000-0000-000080020000}"/>
    <cellStyle name="_060614_포천시(총괄설계안)ver4.0" xfId="7345" xr:uid="{00000000-0005-0000-0000-000081020000}"/>
    <cellStyle name="_06년)하이패스_점검내역" xfId="4949" xr:uid="{00000000-0005-0000-0000-000082020000}"/>
    <cellStyle name="_1)가재전시" xfId="4950" xr:uid="{00000000-0005-0000-0000-000083020000}"/>
    <cellStyle name="_1)제주4.3전시의장" xfId="4951" xr:uid="{00000000-0005-0000-0000-000084020000}"/>
    <cellStyle name="_1)차소리전시" xfId="4952" xr:uid="{00000000-0005-0000-0000-000085020000}"/>
    <cellStyle name="_1. 경기35차로하이패스" xfId="4953" xr:uid="{00000000-0005-0000-0000-000086020000}"/>
    <cellStyle name="_1. 노면결빙감지설비(화흥-매립식-A-최종)" xfId="4956" xr:uid="{00000000-0005-0000-0000-000087020000}"/>
    <cellStyle name="_1. 데이터분석 시스템" xfId="4957" xr:uid="{00000000-0005-0000-0000-000088020000}"/>
    <cellStyle name="_1. 생활폐기물(토목)" xfId="4958" xr:uid="{00000000-0005-0000-0000-000089020000}"/>
    <cellStyle name="_1. 우주전시(영상관)" xfId="4959" xr:uid="{00000000-0005-0000-0000-00008A020000}"/>
    <cellStyle name="_1. 전시물" xfId="4960" xr:uid="{00000000-0005-0000-0000-00008B020000}"/>
    <cellStyle name="_1. 전시물(최종)" xfId="4962" xr:uid="{00000000-0005-0000-0000-00008C020000}"/>
    <cellStyle name="_1. 총괄(제조+설치)" xfId="4963" xr:uid="{00000000-0005-0000-0000-00008D020000}"/>
    <cellStyle name="_1. 출구용" xfId="4964" xr:uid="{00000000-0005-0000-0000-00008E020000}"/>
    <cellStyle name="_1. 토목" xfId="194" xr:uid="{00000000-0005-0000-0000-00008F020000}"/>
    <cellStyle name="_1.1 현장설비(VDS)" xfId="4965" xr:uid="{00000000-0005-0000-0000-000090020000}"/>
    <cellStyle name="_1.2 현장설비(AVI)" xfId="4966" xr:uid="{00000000-0005-0000-0000-000091020000}"/>
    <cellStyle name="_1.2005 기업은행 명예의 전당(영상)" xfId="4967" xr:uid="{00000000-0005-0000-0000-000092020000}"/>
    <cellStyle name="_1.3 현장설비(CCTV)" xfId="4968" xr:uid="{00000000-0005-0000-0000-000093020000}"/>
    <cellStyle name="_1.3 현장설비(VMS)" xfId="4969" xr:uid="{00000000-0005-0000-0000-000094020000}"/>
    <cellStyle name="_1.갑지(통합운영)" xfId="195" xr:uid="{00000000-0005-0000-0000-000095020000}"/>
    <cellStyle name="_1.국립고궁박물관(4면독립)" xfId="4970" xr:uid="{00000000-0005-0000-0000-000096020000}"/>
    <cellStyle name="_1.국립고궁박물관(리스피앤씨)-전송" xfId="4971" xr:uid="{00000000-0005-0000-0000-000097020000}"/>
    <cellStyle name="_1.남가좌동가재조형물(설치-충무)" xfId="4972" xr:uid="{00000000-0005-0000-0000-000098020000}"/>
    <cellStyle name="_1.설치(남양주)-디자인수정전송(설계)" xfId="4975" xr:uid="{00000000-0005-0000-0000-000099020000}"/>
    <cellStyle name="_1.울진군엑스포공원(의장)2" xfId="4976" xr:uid="{00000000-0005-0000-0000-00009A020000}"/>
    <cellStyle name="_1.이에이스(의정부제조)-전시" xfId="4977" xr:uid="{00000000-0005-0000-0000-00009B020000}"/>
    <cellStyle name="_1.조선테마(전시시설)" xfId="4978" xr:uid="{00000000-0005-0000-0000-00009C020000}"/>
    <cellStyle name="_1_터널교통관리시설구축_공사설계서(달성12터널외2개소)" xfId="4979" xr:uid="{00000000-0005-0000-0000-00009D020000}"/>
    <cellStyle name="_1+2.무인발매기(제조+구매)-2" xfId="4980" xr:uid="{00000000-0005-0000-0000-00009E020000}"/>
    <cellStyle name="_1-1. 실물모형" xfId="4982" xr:uid="{00000000-0005-0000-0000-00009F020000}"/>
    <cellStyle name="_1-1. 조명탑" xfId="4983" xr:uid="{00000000-0005-0000-0000-0000A0020000}"/>
    <cellStyle name="_11.통합보안관리서버" xfId="4984" xr:uid="{00000000-0005-0000-0000-0000A1020000}"/>
    <cellStyle name="_1220-원가조사-전자지불" xfId="196" xr:uid="{00000000-0005-0000-0000-0000A2020000}"/>
    <cellStyle name="_18.삼성에스피(가로등 10외 1품목)" xfId="197" xr:uid="{00000000-0005-0000-0000-0000A3020000}"/>
    <cellStyle name="_2. 모형제조" xfId="4985" xr:uid="{00000000-0005-0000-0000-0000A4020000}"/>
    <cellStyle name="_2. 영상분석 시스템" xfId="4986" xr:uid="{00000000-0005-0000-0000-0000A5020000}"/>
    <cellStyle name="_2. 폐기물수거장비사용료-청경호" xfId="198" xr:uid="{00000000-0005-0000-0000-0000A6020000}"/>
    <cellStyle name="_2.1 센터(컴퓨터시스템)" xfId="4987" xr:uid="{00000000-0005-0000-0000-0000A7020000}"/>
    <cellStyle name="_2.2 센터(네트워크)" xfId="4988" xr:uid="{00000000-0005-0000-0000-0000A8020000}"/>
    <cellStyle name="_2.3 센터 (상황판)" xfId="4989" xr:uid="{00000000-0005-0000-0000-0000A9020000}"/>
    <cellStyle name="_2.4 센터(매트릭스스위쳐)" xfId="4990" xr:uid="{00000000-0005-0000-0000-0000AA020000}"/>
    <cellStyle name="_2.5 센터 (소프트웨어툴)" xfId="4991" xr:uid="{00000000-0005-0000-0000-0000AB020000}"/>
    <cellStyle name="_2.6 센터 (부대시설)" xfId="4992" xr:uid="{00000000-0005-0000-0000-0000AC020000}"/>
    <cellStyle name="_2.7 센터 (인테리어)" xfId="4993" xr:uid="{00000000-0005-0000-0000-0000AD020000}"/>
    <cellStyle name="_2.8 센터 (소프트웨어개발)" xfId="4994" xr:uid="{00000000-0005-0000-0000-0000AE020000}"/>
    <cellStyle name="_2.민속박물관(제조-전시)-완" xfId="4995" xr:uid="{00000000-0005-0000-0000-0000AF020000}"/>
    <cellStyle name="_2.압입추진내역서" xfId="4996" xr:uid="{00000000-0005-0000-0000-0000B0020000}"/>
    <cellStyle name="_2.제조부문(모형+사인)" xfId="199" xr:uid="{00000000-0005-0000-0000-0000B1020000}"/>
    <cellStyle name="_2001 장애조치" xfId="200" xr:uid="{00000000-0005-0000-0000-0000B2020000}"/>
    <cellStyle name="_2002결과표1" xfId="201" xr:uid="{00000000-0005-0000-0000-0000B3020000}"/>
    <cellStyle name="_2003년 5월 HP Note Desk 워크스테이션 가격표" xfId="7346" xr:uid="{00000000-0005-0000-0000-0000B4020000}"/>
    <cellStyle name="_2003년설계품v2.1" xfId="7347" xr:uid="{00000000-0005-0000-0000-0000B5020000}"/>
    <cellStyle name="_2003밸브실증고및보수공사(작업)(1)" xfId="4997" xr:uid="{00000000-0005-0000-0000-0000B6020000}"/>
    <cellStyle name="_2003밸브실증고및보수공사(작업)(1)_설계내역서" xfId="4998" xr:uid="{00000000-0005-0000-0000-0000B7020000}"/>
    <cellStyle name="_2003밸브실증고및보수공사(작업)(1)_설계내역서(01.17)" xfId="4999" xr:uid="{00000000-0005-0000-0000-0000B8020000}"/>
    <cellStyle name="_2004년 ISS 12월 가격표" xfId="7348" xr:uid="{00000000-0005-0000-0000-0000B9020000}"/>
    <cellStyle name="_2005년 사업 시스템 부문 설계내역서_2.0" xfId="7349" xr:uid="{00000000-0005-0000-0000-0000BA020000}"/>
    <cellStyle name="_2-1.전시모형부분" xfId="5000" xr:uid="{00000000-0005-0000-0000-0000BB020000}"/>
    <cellStyle name="_2-4.상반기실적부문별요약" xfId="203" xr:uid="{00000000-0005-0000-0000-0000BC020000}"/>
    <cellStyle name="_2-4.상반기실적부문별요약(표지및목차포함)" xfId="204" xr:uid="{00000000-0005-0000-0000-0000BD020000}"/>
    <cellStyle name="_2-4.상반기실적부문별요약(표지및목차포함)_1" xfId="205" xr:uid="{00000000-0005-0000-0000-0000BE020000}"/>
    <cellStyle name="_2-4.상반기실적부문별요약_1" xfId="206" xr:uid="{00000000-0005-0000-0000-0000BF020000}"/>
    <cellStyle name="_2설명판넬부문" xfId="207" xr:uid="{00000000-0005-0000-0000-0000C0020000}"/>
    <cellStyle name="_3)우리은행모형" xfId="5001" xr:uid="{00000000-0005-0000-0000-0000C1020000}"/>
    <cellStyle name="_3. 모형(최종)" xfId="5002" xr:uid="{00000000-0005-0000-0000-0000C2020000}"/>
    <cellStyle name="_3. 백제로비및보완공사 설계변경(작품비포함)" xfId="5003" xr:uid="{00000000-0005-0000-0000-0000C3020000}"/>
    <cellStyle name="_3. 영상SW(용역)" xfId="5004" xr:uid="{00000000-0005-0000-0000-0000C4020000}"/>
    <cellStyle name="_3.사인" xfId="5005" xr:uid="{00000000-0005-0000-0000-0000C5020000}"/>
    <cellStyle name="_4. 인테리어" xfId="5006" xr:uid="{00000000-0005-0000-0000-0000C6020000}"/>
    <cellStyle name="_4. 전기(최종)" xfId="5007" xr:uid="{00000000-0005-0000-0000-0000C7020000}"/>
    <cellStyle name="_4.1 통신(전송망)" xfId="5008" xr:uid="{00000000-0005-0000-0000-0000C8020000}"/>
    <cellStyle name="_4.2 통신(광케이블포설)" xfId="5009" xr:uid="{00000000-0005-0000-0000-0000C9020000}"/>
    <cellStyle name="_4.총괄내역서" xfId="5010" xr:uid="{00000000-0005-0000-0000-0000CA020000}"/>
    <cellStyle name="_4.파주시(용역_정보영상)" xfId="5011" xr:uid="{00000000-0005-0000-0000-0000CB020000}"/>
    <cellStyle name="_4-1.전시용영상장비" xfId="5012" xr:uid="{00000000-0005-0000-0000-0000CC020000}"/>
    <cellStyle name="_4회기성 내역서-10월06일 수정본" xfId="5013" xr:uid="{00000000-0005-0000-0000-0000CD020000}"/>
    <cellStyle name="_5 부대공" xfId="5014" xr:uid="{00000000-0005-0000-0000-0000CE020000}"/>
    <cellStyle name="_5.남북(정보영상)" xfId="5015" xr:uid="{00000000-0005-0000-0000-0000CF020000}"/>
    <cellStyle name="_5.영상HW-1" xfId="5016" xr:uid="{00000000-0005-0000-0000-0000D0020000}"/>
    <cellStyle name="_56. 가로등 2종에 관한 원가계산용역(삼성에스피)" xfId="208" xr:uid="{00000000-0005-0000-0000-0000D1020000}"/>
    <cellStyle name="_6)소설태백전기(변환)" xfId="5017" xr:uid="{00000000-0005-0000-0000-0000D2020000}"/>
    <cellStyle name="_6.2 VMS-C형" xfId="5018" xr:uid="{00000000-0005-0000-0000-0000D3020000}"/>
    <cellStyle name="_6.조선테마(전시용정보영상장비)" xfId="5019" xr:uid="{00000000-0005-0000-0000-0000D4020000}"/>
    <cellStyle name="_6.태백산맥(전기)" xfId="5020" xr:uid="{00000000-0005-0000-0000-0000D5020000}"/>
    <cellStyle name="_7.서대문형무소역사관(익스코)" xfId="209" xr:uid="{00000000-0005-0000-0000-0000D6020000}"/>
    <cellStyle name="_8.차소리전기" xfId="5021" xr:uid="{00000000-0005-0000-0000-0000D7020000}"/>
    <cellStyle name="_'99상반기경영개선활동결과(게시용)" xfId="210" xr:uid="{00000000-0005-0000-0000-0000D8020000}"/>
    <cellStyle name="_9월" xfId="5022" xr:uid="{00000000-0005-0000-0000-0000D9020000}"/>
    <cellStyle name="_A1(직접기초)-0409" xfId="731" xr:uid="{00000000-0005-0000-0000-0000DA020000}"/>
    <cellStyle name="_Abut(PILE)-SI" xfId="732" xr:uid="{00000000-0005-0000-0000-0000DB020000}"/>
    <cellStyle name="_Account Total" xfId="7430" xr:uid="{00000000-0005-0000-0000-0000DC020000}"/>
    <cellStyle name="_asdasd" xfId="733" xr:uid="{00000000-0005-0000-0000-0000DD020000}"/>
    <cellStyle name="_Book1" xfId="734" xr:uid="{00000000-0005-0000-0000-0000DE020000}"/>
    <cellStyle name="_Book1 2" xfId="7913" xr:uid="{00000000-0005-0000-0000-0000DF020000}"/>
    <cellStyle name="_Book1_ISS 2008 5월 가격표" xfId="7431" xr:uid="{00000000-0005-0000-0000-0000E0020000}"/>
    <cellStyle name="_Book1_ISS_06_12월 가격표" xfId="7432" xr:uid="{00000000-0005-0000-0000-0000E1020000}"/>
    <cellStyle name="_Book1_발생량" xfId="7663" xr:uid="{00000000-0005-0000-0000-0000E2020000}"/>
    <cellStyle name="_Book1_잉여슬러지발생량" xfId="7796" xr:uid="{00000000-0005-0000-0000-0000E3020000}"/>
    <cellStyle name="_Book13" xfId="7433" xr:uid="{00000000-0005-0000-0000-0000E4020000}"/>
    <cellStyle name="_Book13_ISS 2008 5월 가격표" xfId="7434" xr:uid="{00000000-0005-0000-0000-0000E5020000}"/>
    <cellStyle name="_Book13_ISS_06_12월 가격표" xfId="7435" xr:uid="{00000000-0005-0000-0000-0000E6020000}"/>
    <cellStyle name="_Book2" xfId="735" xr:uid="{00000000-0005-0000-0000-0000E7020000}"/>
    <cellStyle name="_Book2_1" xfId="736" xr:uid="{00000000-0005-0000-0000-0000E8020000}"/>
    <cellStyle name="_Book3" xfId="7436" xr:uid="{00000000-0005-0000-0000-0000E9020000}"/>
    <cellStyle name="_CPQRC_Storage_Dec05" xfId="7437" xr:uid="{00000000-0005-0000-0000-0000EA020000}"/>
    <cellStyle name="_C앤C" xfId="737" xr:uid="{00000000-0005-0000-0000-0000EB020000}"/>
    <cellStyle name="_C앤C(네트웍)" xfId="738" xr:uid="{00000000-0005-0000-0000-0000EC020000}"/>
    <cellStyle name="_C앤C원가계산" xfId="739" xr:uid="{00000000-0005-0000-0000-0000ED020000}"/>
    <cellStyle name="_D.보라산업" xfId="5962" xr:uid="{00000000-0005-0000-0000-0000EE020000}"/>
    <cellStyle name="_DATA저장시스템물량내역서_광암06" xfId="740" xr:uid="{00000000-0005-0000-0000-0000EF020000}"/>
    <cellStyle name="_DB설계" xfId="7438" xr:uid="{00000000-0005-0000-0000-0000F0020000}"/>
    <cellStyle name="_DL140 145 2005년 12월 가격표" xfId="7439" xr:uid="{00000000-0005-0000-0000-0000F1020000}"/>
    <cellStyle name="_DL140G2_엑츠솔루션" xfId="7440" xr:uid="{00000000-0005-0000-0000-0000F2020000}"/>
    <cellStyle name="_DL760(엑사큐뷰-김상현) 0304 mail" xfId="7441" xr:uid="{00000000-0005-0000-0000-0000F3020000}"/>
    <cellStyle name="_DZ WALL(6규격)최종040524" xfId="5963" xr:uid="{00000000-0005-0000-0000-0000F4020000}"/>
    <cellStyle name="_E280R외(2-4)발송" xfId="7442" xr:uid="{00000000-0005-0000-0000-0000F5020000}"/>
    <cellStyle name="_E280R외(2-4)발송-수정" xfId="7443" xr:uid="{00000000-0005-0000-0000-0000F6020000}"/>
    <cellStyle name="_Eclipse approval" xfId="7444" xr:uid="{00000000-0005-0000-0000-0000F7020000}"/>
    <cellStyle name="_Eclipse approval_ISS 2008 5월 가격표" xfId="7445" xr:uid="{00000000-0005-0000-0000-0000F8020000}"/>
    <cellStyle name="_Eclipse approval_ISS_06_12월 가격표" xfId="7446" xr:uid="{00000000-0005-0000-0000-0000F9020000}"/>
    <cellStyle name="_eclipse-1110" xfId="7447" xr:uid="{00000000-0005-0000-0000-0000FA020000}"/>
    <cellStyle name="_e-Learning 시스템 구축(최종)" xfId="5964" xr:uid="{00000000-0005-0000-0000-0000FB020000}"/>
    <cellStyle name="_FAX1" xfId="5965" xr:uid="{00000000-0005-0000-0000-0000FC020000}"/>
    <cellStyle name="_FAX1_선정안(삼산)" xfId="5966" xr:uid="{00000000-0005-0000-0000-0000FD020000}"/>
    <cellStyle name="_FAX1_추풍령" xfId="5967" xr:uid="{00000000-0005-0000-0000-0000FE020000}"/>
    <cellStyle name="_FAX1_추풍령-1" xfId="5968" xr:uid="{00000000-0005-0000-0000-0000FF020000}"/>
    <cellStyle name="_FAX2" xfId="5969" xr:uid="{00000000-0005-0000-0000-000000030000}"/>
    <cellStyle name="_FAX2_선정안(삼산)" xfId="5970" xr:uid="{00000000-0005-0000-0000-000001030000}"/>
    <cellStyle name="_FAX2_추풍령" xfId="5971" xr:uid="{00000000-0005-0000-0000-000002030000}"/>
    <cellStyle name="_FAX2_추풍령-1" xfId="5972" xr:uid="{00000000-0005-0000-0000-000003030000}"/>
    <cellStyle name="_FCST TTL" xfId="7448" xr:uid="{00000000-0005-0000-0000-000004030000}"/>
    <cellStyle name="_FP_설계내역샘플_(가중치직접산정방식)_New" xfId="7449" xr:uid="{00000000-0005-0000-0000-000005030000}"/>
    <cellStyle name="_FP_설계내역샘플_(평균가중치방식)_New" xfId="7450" xr:uid="{00000000-0005-0000-0000-000006030000}"/>
    <cellStyle name="_FY05 1X Weekly Stock Report(as of Aug 28)" xfId="7451" xr:uid="{00000000-0005-0000-0000-000007030000}"/>
    <cellStyle name="_FY05 1X Weekly Stock Report(as of Dec.12)" xfId="7452" xr:uid="{00000000-0005-0000-0000-000008030000}"/>
    <cellStyle name="_FY05 1X Weekly Stock Report(as of Dec.19)" xfId="7453" xr:uid="{00000000-0005-0000-0000-000009030000}"/>
    <cellStyle name="_FY05 1X Weekly Stock Report(as of Feb 13)" xfId="7454" xr:uid="{00000000-0005-0000-0000-00000A030000}"/>
    <cellStyle name="_FY05 1X Weekly Stock Report(as of Nov.30)" xfId="7455" xr:uid="{00000000-0005-0000-0000-00000B030000}"/>
    <cellStyle name="_FY05 1X Weekly Stock Report(as of Sep 18)" xfId="7456" xr:uid="{00000000-0005-0000-0000-00000C030000}"/>
    <cellStyle name="_fy051H quota_v3" xfId="7457" xr:uid="{00000000-0005-0000-0000-00000D030000}"/>
    <cellStyle name="_FY05'2H ISS WOS(0812)1" xfId="7458" xr:uid="{00000000-0005-0000-0000-00000E030000}"/>
    <cellStyle name="_FY05'2H ISS WOS(0821)1 (2)" xfId="7459" xr:uid="{00000000-0005-0000-0000-00000F030000}"/>
    <cellStyle name="_FY06 1X Weekly Stock Report(as of Dec 18)" xfId="7460" xr:uid="{00000000-0005-0000-0000-000010030000}"/>
    <cellStyle name="_FY06 1X Weekly Stock Status Report(as of Apr 30) (2)" xfId="7461" xr:uid="{00000000-0005-0000-0000-000011030000}"/>
    <cellStyle name="_FY06 1X Weekly Stock Status Report(as of Feb.5)1" xfId="7462" xr:uid="{00000000-0005-0000-0000-000012030000}"/>
    <cellStyle name="_FY06 1X Weekly Stock Status Report(as of Jan 29)" xfId="7463" xr:uid="{00000000-0005-0000-0000-000013030000}"/>
    <cellStyle name="_GM fcst OCT06" xfId="7464" xr:uid="{00000000-0005-0000-0000-000014030000}"/>
    <cellStyle name="_GM fcst OCT06_ISS 2008 5월 가격표" xfId="7465" xr:uid="{00000000-0005-0000-0000-000015030000}"/>
    <cellStyle name="_GM fcst OCT06_ISS_06_12월 가격표" xfId="7466" xr:uid="{00000000-0005-0000-0000-000016030000}"/>
    <cellStyle name="_GN_극동건설(주)_덕정병원_토목(작업)-1" xfId="5973" xr:uid="{00000000-0005-0000-0000-000017030000}"/>
    <cellStyle name="_HOOK-UP물량산출" xfId="741" xr:uid="{00000000-0005-0000-0000-000018030000}"/>
    <cellStyle name="_HP ISS 0704월 가격표" xfId="7467" xr:uid="{00000000-0005-0000-0000-000019030000}"/>
    <cellStyle name="_HP ISS 0705월 가격표" xfId="7468" xr:uid="{00000000-0005-0000-0000-00001A030000}"/>
    <cellStyle name="_HP ISS 0706월 가격표 (2)" xfId="7469" xr:uid="{00000000-0005-0000-0000-00001B030000}"/>
    <cellStyle name="_HP ISS 0707월 가격표" xfId="7470" xr:uid="{00000000-0005-0000-0000-00001C030000}"/>
    <cellStyle name="_HP ISS 0709월 가격표" xfId="7471" xr:uid="{00000000-0005-0000-0000-00001D030000}"/>
    <cellStyle name="_HP ISS 0710월 가격표" xfId="7472" xr:uid="{00000000-0005-0000-0000-00001E030000}"/>
    <cellStyle name="_HP ISS 0711월 가격표" xfId="7473" xr:uid="{00000000-0005-0000-0000-00001F030000}"/>
    <cellStyle name="_HP ISS 0806월 가격표 (3)" xfId="7474" xr:uid="{00000000-0005-0000-0000-000020030000}"/>
    <cellStyle name="_HP Low end server 가격표(08년 02월)공급가" xfId="7475" xr:uid="{00000000-0005-0000-0000-000021030000}"/>
    <cellStyle name="_hp통합2003년1월가격표" xfId="7476" xr:uid="{00000000-0005-0000-0000-000022030000}"/>
    <cellStyle name="_HW" xfId="5974" xr:uid="{00000000-0005-0000-0000-000023030000}"/>
    <cellStyle name="_HW내역서" xfId="5975" xr:uid="{00000000-0005-0000-0000-000024030000}"/>
    <cellStyle name="_IBM" xfId="7477" xr:uid="{00000000-0005-0000-0000-000025030000}"/>
    <cellStyle name="_inventory-Dec5_04" xfId="7478" xr:uid="{00000000-0005-0000-0000-000026030000}"/>
    <cellStyle name="_ISS 10월 가격표" xfId="7479" xr:uid="{00000000-0005-0000-0000-000027030000}"/>
    <cellStyle name="_ISS 2004 10월 가격표" xfId="7480" xr:uid="{00000000-0005-0000-0000-000028030000}"/>
    <cellStyle name="_ISS 2004 3월 가격표" xfId="7481" xr:uid="{00000000-0005-0000-0000-000029030000}"/>
    <cellStyle name="_ISS 2004 7월 가격표" xfId="7482" xr:uid="{00000000-0005-0000-0000-00002A030000}"/>
    <cellStyle name="_ISS 2004 8월 가격표" xfId="7483" xr:uid="{00000000-0005-0000-0000-00002B030000}"/>
    <cellStyle name="_ISS 2005 10월 가격표" xfId="7484" xr:uid="{00000000-0005-0000-0000-00002C030000}"/>
    <cellStyle name="_ISS 2005 11월 가격표" xfId="7485" xr:uid="{00000000-0005-0000-0000-00002D030000}"/>
    <cellStyle name="_ISS 2005 12월 가격표" xfId="7486" xr:uid="{00000000-0005-0000-0000-00002E030000}"/>
    <cellStyle name="_ISS 2005 1월 가격표" xfId="7487" xr:uid="{00000000-0005-0000-0000-00002F030000}"/>
    <cellStyle name="_ISS 2005 2월 가격표" xfId="7488" xr:uid="{00000000-0005-0000-0000-000030030000}"/>
    <cellStyle name="_ISS 2005 3월 가격표" xfId="7489" xr:uid="{00000000-0005-0000-0000-000031030000}"/>
    <cellStyle name="_ISS 2005 4월 가격표" xfId="7490" xr:uid="{00000000-0005-0000-0000-000032030000}"/>
    <cellStyle name="_ISS 2005 7월 가격표" xfId="7491" xr:uid="{00000000-0005-0000-0000-000033030000}"/>
    <cellStyle name="_ISS 2005_7월 가격표-배포" xfId="7492" xr:uid="{00000000-0005-0000-0000-000034030000}"/>
    <cellStyle name="_ISS 2005_8월 가격표" xfId="7493" xr:uid="{00000000-0005-0000-0000-000035030000}"/>
    <cellStyle name="_ISS 2006 1월 가격표" xfId="7494" xr:uid="{00000000-0005-0000-0000-000036030000}"/>
    <cellStyle name="_ISS 2006 4월 가격표" xfId="7495" xr:uid="{00000000-0005-0000-0000-000037030000}"/>
    <cellStyle name="_ISS 2006 7월 가격표" xfId="7496" xr:uid="{00000000-0005-0000-0000-000038030000}"/>
    <cellStyle name="_ISS 2006_10월 가격표" xfId="7497" xr:uid="{00000000-0005-0000-0000-000039030000}"/>
    <cellStyle name="_ISS 2006_10월가격표_ v2" xfId="7498" xr:uid="{00000000-0005-0000-0000-00003A030000}"/>
    <cellStyle name="_ISS 2006_5월 가격표" xfId="7499" xr:uid="{00000000-0005-0000-0000-00003B030000}"/>
    <cellStyle name="_ISS 2006_8월 가격표" xfId="7500" xr:uid="{00000000-0005-0000-0000-00003C030000}"/>
    <cellStyle name="_ISS 2006_9월가격표_v2 (2)" xfId="7501" xr:uid="{00000000-0005-0000-0000-00003D030000}"/>
    <cellStyle name="_ISS 2007 1월 가격표" xfId="7502" xr:uid="{00000000-0005-0000-0000-00003E030000}"/>
    <cellStyle name="_ISS 2007 8월 가격표" xfId="7503" xr:uid="{00000000-0005-0000-0000-00003F030000}"/>
    <cellStyle name="_ISS 2008 10월 가격표" xfId="7504" xr:uid="{00000000-0005-0000-0000-000040030000}"/>
    <cellStyle name="_ISS 4월 가격표" xfId="7505" xr:uid="{00000000-0005-0000-0000-000041030000}"/>
    <cellStyle name="_ISS 5월 가격표" xfId="7506" xr:uid="{00000000-0005-0000-0000-000042030000}"/>
    <cellStyle name="_ISS_2007_10월_가격표" xfId="7507" xr:uid="{00000000-0005-0000-0000-000043030000}"/>
    <cellStyle name="_ISS_2008_01월_가격표 (2)" xfId="7508" xr:uid="{00000000-0005-0000-0000-000044030000}"/>
    <cellStyle name="_ISS_2008_02월_가격표 (2)" xfId="7509" xr:uid="{00000000-0005-0000-0000-000045030000}"/>
    <cellStyle name="_ISS_2008_02월_가격표_ver3 (2)" xfId="7510" xr:uid="{00000000-0005-0000-0000-000046030000}"/>
    <cellStyle name="_ISS_2008_02월_가격표_ver4 (2)" xfId="7511" xr:uid="{00000000-0005-0000-0000-000047030000}"/>
    <cellStyle name="_ISS_2008_4월가격표" xfId="7512" xr:uid="{00000000-0005-0000-0000-000048030000}"/>
    <cellStyle name="_ISS_FY08_10월가격표_final" xfId="7513" xr:uid="{00000000-0005-0000-0000-000049030000}"/>
    <cellStyle name="_ISS_FY08_10월가격표_ISS" xfId="7514" xr:uid="{00000000-0005-0000-0000-00004A030000}"/>
    <cellStyle name="_ISS_FY08_8월가격표 (2)" xfId="7515" xr:uid="{00000000-0005-0000-0000-00004B030000}"/>
    <cellStyle name="_KIES 05월 가격표_UD(HP ML110G4 DL140G3 DL145G3 DL320G5)WS_배포" xfId="7516" xr:uid="{00000000-0005-0000-0000-00004C030000}"/>
    <cellStyle name="_Log Book 0930" xfId="7517" xr:uid="{00000000-0005-0000-0000-00004D030000}"/>
    <cellStyle name="_Log Book 0930_ISS 2008 5월 가격표" xfId="7518" xr:uid="{00000000-0005-0000-0000-00004E030000}"/>
    <cellStyle name="_Log Book 0930_ISS_06_12월 가격표" xfId="7519" xr:uid="{00000000-0005-0000-0000-00004F030000}"/>
    <cellStyle name="_Log Book_050805" xfId="7520" xr:uid="{00000000-0005-0000-0000-000050030000}"/>
    <cellStyle name="_Log Book_050805_ISS 2008 5월 가격표" xfId="7521" xr:uid="{00000000-0005-0000-0000-000051030000}"/>
    <cellStyle name="_Log Book_050805_ISS_06_12월 가격표" xfId="7522" xr:uid="{00000000-0005-0000-0000-000052030000}"/>
    <cellStyle name="_Log Book_050822" xfId="7523" xr:uid="{00000000-0005-0000-0000-000053030000}"/>
    <cellStyle name="_Log Book_050822_ISS 2008 5월 가격표" xfId="7524" xr:uid="{00000000-0005-0000-0000-000054030000}"/>
    <cellStyle name="_Log Book_050822_ISS_06_12월 가격표" xfId="7525" xr:uid="{00000000-0005-0000-0000-000055030000}"/>
    <cellStyle name="_Log Book_050905" xfId="7526" xr:uid="{00000000-0005-0000-0000-000056030000}"/>
    <cellStyle name="_Log Book_050905_ISS 2008 5월 가격표" xfId="7527" xr:uid="{00000000-0005-0000-0000-000057030000}"/>
    <cellStyle name="_Log Book_050905_ISS_06_12월 가격표" xfId="7528" xr:uid="{00000000-0005-0000-0000-000058030000}"/>
    <cellStyle name="_Log Book_050906" xfId="7529" xr:uid="{00000000-0005-0000-0000-000059030000}"/>
    <cellStyle name="_Log Book_050906_ISS 2008 5월 가격표" xfId="7530" xr:uid="{00000000-0005-0000-0000-00005A030000}"/>
    <cellStyle name="_Log Book_050906_ISS_06_12월 가격표" xfId="7531" xr:uid="{00000000-0005-0000-0000-00005B030000}"/>
    <cellStyle name="_Log Book_050930" xfId="7532" xr:uid="{00000000-0005-0000-0000-00005C030000}"/>
    <cellStyle name="_Log Book_050930_ISS 2008 5월 가격표" xfId="7533" xr:uid="{00000000-0005-0000-0000-00005D030000}"/>
    <cellStyle name="_Log Book_050930_ISS_06_12월 가격표" xfId="7534" xr:uid="{00000000-0005-0000-0000-00005E030000}"/>
    <cellStyle name="_Log Book_051107" xfId="7535" xr:uid="{00000000-0005-0000-0000-00005F030000}"/>
    <cellStyle name="_Log Book_051107_ISS 2008 5월 가격표" xfId="7536" xr:uid="{00000000-0005-0000-0000-000060030000}"/>
    <cellStyle name="_Log Book_051107_ISS_06_12월 가격표" xfId="7537" xr:uid="{00000000-0005-0000-0000-000061030000}"/>
    <cellStyle name="_Log Book_060301" xfId="7538" xr:uid="{00000000-0005-0000-0000-000062030000}"/>
    <cellStyle name="_Log Book_060301_ISS 2008 5월 가격표" xfId="7539" xr:uid="{00000000-0005-0000-0000-000063030000}"/>
    <cellStyle name="_Log Book_060301_ISS_06_12월 가격표" xfId="7540" xr:uid="{00000000-0005-0000-0000-000064030000}"/>
    <cellStyle name="_Log Book_060601" xfId="7541" xr:uid="{00000000-0005-0000-0000-000065030000}"/>
    <cellStyle name="_Log Book_060601_ISS 2008 5월 가격표" xfId="7542" xr:uid="{00000000-0005-0000-0000-000066030000}"/>
    <cellStyle name="_Log Book_060601_ISS_06_12월 가격표" xfId="7543" xr:uid="{00000000-0005-0000-0000-000067030000}"/>
    <cellStyle name="_ms(엑사큐뷰-김상현) 0411" xfId="7544" xr:uid="{00000000-0005-0000-0000-000068030000}"/>
    <cellStyle name="_new_FY05 1X Weekly Stock Report(as of July 31)" xfId="7545" xr:uid="{00000000-0005-0000-0000-000069030000}"/>
    <cellStyle name="_NT 서버외 부분" xfId="7546" xr:uid="{00000000-0005-0000-0000-00006A030000}"/>
    <cellStyle name="_P1" xfId="742" xr:uid="{00000000-0005-0000-0000-00006B030000}"/>
    <cellStyle name="_P1_Abut(PILE)-SI" xfId="747" xr:uid="{00000000-0005-0000-0000-00006C030000}"/>
    <cellStyle name="_P1_동해교대(PILE)" xfId="743" xr:uid="{00000000-0005-0000-0000-00006D030000}"/>
    <cellStyle name="_P1_석산고가a2(직접기초)SI" xfId="744" xr:uid="{00000000-0005-0000-0000-00006E030000}"/>
    <cellStyle name="_P1_신둔천Abut(PILE)-시점" xfId="745" xr:uid="{00000000-0005-0000-0000-00006F030000}"/>
    <cellStyle name="_P1_신둔천Abut(PILE)-쫑점" xfId="746" xr:uid="{00000000-0005-0000-0000-000070030000}"/>
    <cellStyle name="_P2(보성임성리)" xfId="748" xr:uid="{00000000-0005-0000-0000-000071030000}"/>
    <cellStyle name="_P2(보성임성리)_Abut(PILE)-SI" xfId="765" xr:uid="{00000000-0005-0000-0000-000072030000}"/>
    <cellStyle name="_P2(보성임성리)_동해교대(PILE)" xfId="749" xr:uid="{00000000-0005-0000-0000-000073030000}"/>
    <cellStyle name="_P2(보성임성리)_석산고가a2(직접기초)SI" xfId="750" xr:uid="{00000000-0005-0000-0000-000074030000}"/>
    <cellStyle name="_P2(보성임성리)_신둔천Abut(PILE)-시점" xfId="751" xr:uid="{00000000-0005-0000-0000-000075030000}"/>
    <cellStyle name="_P2(보성임성리)_신둔천Abut(PILE)-쫑점" xfId="752" xr:uid="{00000000-0005-0000-0000-000076030000}"/>
    <cellStyle name="_P2(보성임성리)_용문교-시점측교대(직접기초)" xfId="753" xr:uid="{00000000-0005-0000-0000-000077030000}"/>
    <cellStyle name="_P2(보성임성리)_용문교-시점측교대(직접기초)_Abut(PILE)-SI" xfId="758" xr:uid="{00000000-0005-0000-0000-000078030000}"/>
    <cellStyle name="_P2(보성임성리)_용문교-시점측교대(직접기초)_동해교대(PILE)" xfId="754" xr:uid="{00000000-0005-0000-0000-000079030000}"/>
    <cellStyle name="_P2(보성임성리)_용문교-시점측교대(직접기초)_석산고가a2(직접기초)SI" xfId="755" xr:uid="{00000000-0005-0000-0000-00007A030000}"/>
    <cellStyle name="_P2(보성임성리)_용문교-시점측교대(직접기초)_신둔천Abut(PILE)-시점" xfId="756" xr:uid="{00000000-0005-0000-0000-00007B030000}"/>
    <cellStyle name="_P2(보성임성리)_용문교-시점측교대(직접기초)_신둔천Abut(PILE)-쫑점" xfId="757" xr:uid="{00000000-0005-0000-0000-00007C030000}"/>
    <cellStyle name="_P2(보성임성리)_화전교교각계산서-P1" xfId="759" xr:uid="{00000000-0005-0000-0000-00007D030000}"/>
    <cellStyle name="_P2(보성임성리)_화전교교각계산서-P1_Abut(PILE)-SI" xfId="764" xr:uid="{00000000-0005-0000-0000-00007E030000}"/>
    <cellStyle name="_P2(보성임성리)_화전교교각계산서-P1_동해교대(PILE)" xfId="760" xr:uid="{00000000-0005-0000-0000-00007F030000}"/>
    <cellStyle name="_P2(보성임성리)_화전교교각계산서-P1_석산고가a2(직접기초)SI" xfId="761" xr:uid="{00000000-0005-0000-0000-000080030000}"/>
    <cellStyle name="_P2(보성임성리)_화전교교각계산서-P1_신둔천Abut(PILE)-시점" xfId="762" xr:uid="{00000000-0005-0000-0000-000081030000}"/>
    <cellStyle name="_P2(보성임성리)_화전교교각계산서-P1_신둔천Abut(PILE)-쫑점" xfId="763" xr:uid="{00000000-0005-0000-0000-000082030000}"/>
    <cellStyle name="_P2-1" xfId="766" xr:uid="{00000000-0005-0000-0000-000083030000}"/>
    <cellStyle name="_P2-1_Abut(PILE)-SI" xfId="783" xr:uid="{00000000-0005-0000-0000-000084030000}"/>
    <cellStyle name="_P2-1_동해교대(PILE)" xfId="767" xr:uid="{00000000-0005-0000-0000-000085030000}"/>
    <cellStyle name="_P2-1_석산고가a2(직접기초)SI" xfId="768" xr:uid="{00000000-0005-0000-0000-000086030000}"/>
    <cellStyle name="_P2-1_신둔천Abut(PILE)-시점" xfId="769" xr:uid="{00000000-0005-0000-0000-000087030000}"/>
    <cellStyle name="_P2-1_신둔천Abut(PILE)-쫑점" xfId="770" xr:uid="{00000000-0005-0000-0000-000088030000}"/>
    <cellStyle name="_P2-1_용문교-시점측교대(직접기초)" xfId="771" xr:uid="{00000000-0005-0000-0000-000089030000}"/>
    <cellStyle name="_P2-1_용문교-시점측교대(직접기초)_Abut(PILE)-SI" xfId="776" xr:uid="{00000000-0005-0000-0000-00008A030000}"/>
    <cellStyle name="_P2-1_용문교-시점측교대(직접기초)_동해교대(PILE)" xfId="772" xr:uid="{00000000-0005-0000-0000-00008B030000}"/>
    <cellStyle name="_P2-1_용문교-시점측교대(직접기초)_석산고가a2(직접기초)SI" xfId="773" xr:uid="{00000000-0005-0000-0000-00008C030000}"/>
    <cellStyle name="_P2-1_용문교-시점측교대(직접기초)_신둔천Abut(PILE)-시점" xfId="774" xr:uid="{00000000-0005-0000-0000-00008D030000}"/>
    <cellStyle name="_P2-1_용문교-시점측교대(직접기초)_신둔천Abut(PILE)-쫑점" xfId="775" xr:uid="{00000000-0005-0000-0000-00008E030000}"/>
    <cellStyle name="_P2-1_화전교교각계산서-P1" xfId="777" xr:uid="{00000000-0005-0000-0000-00008F030000}"/>
    <cellStyle name="_P2-1_화전교교각계산서-P1_Abut(PILE)-SI" xfId="782" xr:uid="{00000000-0005-0000-0000-000090030000}"/>
    <cellStyle name="_P2-1_화전교교각계산서-P1_동해교대(PILE)" xfId="778" xr:uid="{00000000-0005-0000-0000-000091030000}"/>
    <cellStyle name="_P2-1_화전교교각계산서-P1_석산고가a2(직접기초)SI" xfId="779" xr:uid="{00000000-0005-0000-0000-000092030000}"/>
    <cellStyle name="_P2-1_화전교교각계산서-P1_신둔천Abut(PILE)-시점" xfId="780" xr:uid="{00000000-0005-0000-0000-000093030000}"/>
    <cellStyle name="_P2-1_화전교교각계산서-P1_신둔천Abut(PILE)-쫑점" xfId="781" xr:uid="{00000000-0005-0000-0000-000094030000}"/>
    <cellStyle name="_P5" xfId="784" xr:uid="{00000000-0005-0000-0000-000095030000}"/>
    <cellStyle name="_P5_Abut(PILE)-SI" xfId="795" xr:uid="{00000000-0005-0000-0000-000096030000}"/>
    <cellStyle name="_P5_동해교대(PILE)" xfId="785" xr:uid="{00000000-0005-0000-0000-000097030000}"/>
    <cellStyle name="_P5_석산고가a2(직접기초)SI" xfId="786" xr:uid="{00000000-0005-0000-0000-000098030000}"/>
    <cellStyle name="_P5_신둔천Abut(PILE)-시점" xfId="787" xr:uid="{00000000-0005-0000-0000-000099030000}"/>
    <cellStyle name="_P5_신둔천Abut(PILE)-쫑점" xfId="788" xr:uid="{00000000-0005-0000-0000-00009A030000}"/>
    <cellStyle name="_P5_화전교교각계산서-P1" xfId="789" xr:uid="{00000000-0005-0000-0000-00009B030000}"/>
    <cellStyle name="_P5_화전교교각계산서-P1_Abut(PILE)-SI" xfId="794" xr:uid="{00000000-0005-0000-0000-00009C030000}"/>
    <cellStyle name="_P5_화전교교각계산서-P1_동해교대(PILE)" xfId="790" xr:uid="{00000000-0005-0000-0000-00009D030000}"/>
    <cellStyle name="_P5_화전교교각계산서-P1_석산고가a2(직접기초)SI" xfId="791" xr:uid="{00000000-0005-0000-0000-00009E030000}"/>
    <cellStyle name="_P5_화전교교각계산서-P1_신둔천Abut(PILE)-시점" xfId="792" xr:uid="{00000000-0005-0000-0000-00009F030000}"/>
    <cellStyle name="_P5_화전교교각계산서-P1_신둔천Abut(PILE)-쫑점" xfId="793" xr:uid="{00000000-0005-0000-0000-0000A0030000}"/>
    <cellStyle name="_P7" xfId="796" xr:uid="{00000000-0005-0000-0000-0000A1030000}"/>
    <cellStyle name="_P7_Abut(PILE)-SI" xfId="801" xr:uid="{00000000-0005-0000-0000-0000A2030000}"/>
    <cellStyle name="_P7_동해교대(PILE)" xfId="797" xr:uid="{00000000-0005-0000-0000-0000A3030000}"/>
    <cellStyle name="_P7_석산고가a2(직접기초)SI" xfId="798" xr:uid="{00000000-0005-0000-0000-0000A4030000}"/>
    <cellStyle name="_P7_신둔천Abut(PILE)-시점" xfId="799" xr:uid="{00000000-0005-0000-0000-0000A5030000}"/>
    <cellStyle name="_P7_신둔천Abut(PILE)-쫑점" xfId="800" xr:uid="{00000000-0005-0000-0000-0000A6030000}"/>
    <cellStyle name="_ppi~11" xfId="1051" xr:uid="{00000000-0005-0000-0000-0000A7030000}"/>
    <cellStyle name="_Pricing for KSP (1223)" xfId="7550" xr:uid="{00000000-0005-0000-0000-0000A8030000}"/>
    <cellStyle name="_ProCurve Quick Reference Card - April 2006" xfId="7551" xr:uid="{00000000-0005-0000-0000-0000A9030000}"/>
    <cellStyle name="_ProCurve Quick Reference Card - August 2006" xfId="7552" xr:uid="{00000000-0005-0000-0000-0000AA030000}"/>
    <cellStyle name="_ProCurve Quick Reference Card - December 2005" xfId="7553" xr:uid="{00000000-0005-0000-0000-0000AB030000}"/>
    <cellStyle name="_ProCurve Quick Reference Card - December 2006" xfId="7554" xr:uid="{00000000-0005-0000-0000-0000AC030000}"/>
    <cellStyle name="_ProCurve Quick Reference Card - February 2007" xfId="7555" xr:uid="{00000000-0005-0000-0000-0000AD030000}"/>
    <cellStyle name="_ProCurve Quick Reference Card - January 2006" xfId="7556" xr:uid="{00000000-0005-0000-0000-0000AE030000}"/>
    <cellStyle name="_ProCurve Quick Reference Card - July 1 2005" xfId="7557" xr:uid="{00000000-0005-0000-0000-0000AF030000}"/>
    <cellStyle name="_ProCurve Quick Reference Card - July 1 2005_Book1" xfId="7558" xr:uid="{00000000-0005-0000-0000-0000B0030000}"/>
    <cellStyle name="_ProCurve Quick Reference Card - July 1 2005_HP_Care_Pack_Aug05" xfId="7559" xr:uid="{00000000-0005-0000-0000-0000B1030000}"/>
    <cellStyle name="_ProCurve Quick Reference Card - July 1 2005_HP_Care_Pack_Dec06" xfId="7560" xr:uid="{00000000-0005-0000-0000-0000B2030000}"/>
    <cellStyle name="_ProCurve Quick Reference Card - July 1 2005_HP_Care_Pack_July05" xfId="7561" xr:uid="{00000000-0005-0000-0000-0000B3030000}"/>
    <cellStyle name="_ProCurve Quick Reference Card - July 2006" xfId="7562" xr:uid="{00000000-0005-0000-0000-0000B4030000}"/>
    <cellStyle name="_ProCurve Quick Reference Card - July 2007" xfId="7563" xr:uid="{00000000-0005-0000-0000-0000B5030000}"/>
    <cellStyle name="_ProCurve Quick Reference Card - June 2006" xfId="7564" xr:uid="{00000000-0005-0000-0000-0000B6030000}"/>
    <cellStyle name="_ProCurve Quick Reference Card - March 2007" xfId="7565" xr:uid="{00000000-0005-0000-0000-0000B7030000}"/>
    <cellStyle name="_ProCurve Quick Reference Card - May 2006" xfId="7566" xr:uid="{00000000-0005-0000-0000-0000B8030000}"/>
    <cellStyle name="_ProCurve Quick Reference Card - May 2007" xfId="7567" xr:uid="{00000000-0005-0000-0000-0000B9030000}"/>
    <cellStyle name="_ProCurve Quick Reference Card - October 1  2005" xfId="7568" xr:uid="{00000000-0005-0000-0000-0000BA030000}"/>
    <cellStyle name="_ProCurve Quick Reference Card - October 2005 v2" xfId="7569" xr:uid="{00000000-0005-0000-0000-0000BB030000}"/>
    <cellStyle name="_PSG inventory_14.Dec" xfId="7570" xr:uid="{00000000-0005-0000-0000-0000BC030000}"/>
    <cellStyle name="_PSG inventory_23.Dec" xfId="7571" xr:uid="{00000000-0005-0000-0000-0000BD030000}"/>
    <cellStyle name="_PSG inventory_28.Dec" xfId="7572" xr:uid="{00000000-0005-0000-0000-0000BE030000}"/>
    <cellStyle name="_psg stock" xfId="7573" xr:uid="{00000000-0005-0000-0000-0000BF030000}"/>
    <cellStyle name="_P교대1" xfId="802" xr:uid="{00000000-0005-0000-0000-0000C0030000}"/>
    <cellStyle name="_P교대1_A1(직접기초)-0409" xfId="839" xr:uid="{00000000-0005-0000-0000-0000C1030000}"/>
    <cellStyle name="_P교대1_Abut(PILE)-SI" xfId="840" xr:uid="{00000000-0005-0000-0000-0000C2030000}"/>
    <cellStyle name="_P교대1_P1" xfId="841" xr:uid="{00000000-0005-0000-0000-0000C3030000}"/>
    <cellStyle name="_P교대1_P1_Abut(PILE)-SI" xfId="846" xr:uid="{00000000-0005-0000-0000-0000C4030000}"/>
    <cellStyle name="_P교대1_P1_동해교대(PILE)" xfId="842" xr:uid="{00000000-0005-0000-0000-0000C5030000}"/>
    <cellStyle name="_P교대1_P1_석산고가a2(직접기초)SI" xfId="843" xr:uid="{00000000-0005-0000-0000-0000C6030000}"/>
    <cellStyle name="_P교대1_P1_신둔천Abut(PILE)-시점" xfId="844" xr:uid="{00000000-0005-0000-0000-0000C7030000}"/>
    <cellStyle name="_P교대1_P1_신둔천Abut(PILE)-쫑점" xfId="845" xr:uid="{00000000-0005-0000-0000-0000C8030000}"/>
    <cellStyle name="_P교대1_P5" xfId="847" xr:uid="{00000000-0005-0000-0000-0000C9030000}"/>
    <cellStyle name="_P교대1_P5_Abut(PILE)-SI" xfId="858" xr:uid="{00000000-0005-0000-0000-0000CA030000}"/>
    <cellStyle name="_P교대1_P5_동해교대(PILE)" xfId="848" xr:uid="{00000000-0005-0000-0000-0000CB030000}"/>
    <cellStyle name="_P교대1_P5_석산고가a2(직접기초)SI" xfId="849" xr:uid="{00000000-0005-0000-0000-0000CC030000}"/>
    <cellStyle name="_P교대1_P5_신둔천Abut(PILE)-시점" xfId="850" xr:uid="{00000000-0005-0000-0000-0000CD030000}"/>
    <cellStyle name="_P교대1_P5_신둔천Abut(PILE)-쫑점" xfId="851" xr:uid="{00000000-0005-0000-0000-0000CE030000}"/>
    <cellStyle name="_P교대1_P5_화전교교각계산서-P1" xfId="852" xr:uid="{00000000-0005-0000-0000-0000CF030000}"/>
    <cellStyle name="_P교대1_P5_화전교교각계산서-P1_Abut(PILE)-SI" xfId="857" xr:uid="{00000000-0005-0000-0000-0000D0030000}"/>
    <cellStyle name="_P교대1_P5_화전교교각계산서-P1_동해교대(PILE)" xfId="853" xr:uid="{00000000-0005-0000-0000-0000D1030000}"/>
    <cellStyle name="_P교대1_P5_화전교교각계산서-P1_석산고가a2(직접기초)SI" xfId="854" xr:uid="{00000000-0005-0000-0000-0000D2030000}"/>
    <cellStyle name="_P교대1_P5_화전교교각계산서-P1_신둔천Abut(PILE)-시점" xfId="855" xr:uid="{00000000-0005-0000-0000-0000D3030000}"/>
    <cellStyle name="_P교대1_P5_화전교교각계산서-P1_신둔천Abut(PILE)-쫑점" xfId="856" xr:uid="{00000000-0005-0000-0000-0000D4030000}"/>
    <cellStyle name="_P교대1_P7" xfId="859" xr:uid="{00000000-0005-0000-0000-0000D5030000}"/>
    <cellStyle name="_P교대1_P7_Abut(PILE)-SI" xfId="864" xr:uid="{00000000-0005-0000-0000-0000D6030000}"/>
    <cellStyle name="_P교대1_P7_동해교대(PILE)" xfId="860" xr:uid="{00000000-0005-0000-0000-0000D7030000}"/>
    <cellStyle name="_P교대1_P7_석산고가a2(직접기초)SI" xfId="861" xr:uid="{00000000-0005-0000-0000-0000D8030000}"/>
    <cellStyle name="_P교대1_P7_신둔천Abut(PILE)-시점" xfId="862" xr:uid="{00000000-0005-0000-0000-0000D9030000}"/>
    <cellStyle name="_P교대1_P7_신둔천Abut(PILE)-쫑점" xfId="863" xr:uid="{00000000-0005-0000-0000-0000DA030000}"/>
    <cellStyle name="_P교대1_기타" xfId="803" xr:uid="{00000000-0005-0000-0000-0000DB030000}"/>
    <cellStyle name="_P교대1_기타_Abut(PILE)-SI" xfId="808" xr:uid="{00000000-0005-0000-0000-0000DC030000}"/>
    <cellStyle name="_P교대1_기타_동해교대(PILE)" xfId="804" xr:uid="{00000000-0005-0000-0000-0000DD030000}"/>
    <cellStyle name="_P교대1_기타_석산고가a2(직접기초)SI" xfId="805" xr:uid="{00000000-0005-0000-0000-0000DE030000}"/>
    <cellStyle name="_P교대1_기타_신둔천Abut(PILE)-시점" xfId="806" xr:uid="{00000000-0005-0000-0000-0000DF030000}"/>
    <cellStyle name="_P교대1_기타_신둔천Abut(PILE)-쫑점" xfId="807" xr:uid="{00000000-0005-0000-0000-0000E0030000}"/>
    <cellStyle name="_P교대1_남정과선교(최종)" xfId="809" xr:uid="{00000000-0005-0000-0000-0000E1030000}"/>
    <cellStyle name="_P교대1_동해교대(PILE)" xfId="810" xr:uid="{00000000-0005-0000-0000-0000E2030000}"/>
    <cellStyle name="_P교대1_석산고가a2(직접기초)SI" xfId="811" xr:uid="{00000000-0005-0000-0000-0000E3030000}"/>
    <cellStyle name="_P교대1_신둔천Abut(PILE)-시점" xfId="812" xr:uid="{00000000-0005-0000-0000-0000E4030000}"/>
    <cellStyle name="_P교대1_신둔천Abut(PILE)-쫑점" xfId="813" xr:uid="{00000000-0005-0000-0000-0000E5030000}"/>
    <cellStyle name="_P교대1_용문교-P8" xfId="826" xr:uid="{00000000-0005-0000-0000-0000E6030000}"/>
    <cellStyle name="_P교대1_용문교-P8_Abut(PILE)-SI" xfId="831" xr:uid="{00000000-0005-0000-0000-0000E7030000}"/>
    <cellStyle name="_P교대1_용문교-P8_동해교대(PILE)" xfId="827" xr:uid="{00000000-0005-0000-0000-0000E8030000}"/>
    <cellStyle name="_P교대1_용문교-P8_석산고가a2(직접기초)SI" xfId="828" xr:uid="{00000000-0005-0000-0000-0000E9030000}"/>
    <cellStyle name="_P교대1_용문교-P8_신둔천Abut(PILE)-시점" xfId="829" xr:uid="{00000000-0005-0000-0000-0000EA030000}"/>
    <cellStyle name="_P교대1_용문교-P8_신둔천Abut(PILE)-쫑점" xfId="830" xr:uid="{00000000-0005-0000-0000-0000EB030000}"/>
    <cellStyle name="_P교대1_용문교-시점측교대(입고선)" xfId="814" xr:uid="{00000000-0005-0000-0000-0000EC030000}"/>
    <cellStyle name="_P교대1_용문교-시점측교대(입고선)_Abut(PILE)-SI" xfId="819" xr:uid="{00000000-0005-0000-0000-0000ED030000}"/>
    <cellStyle name="_P교대1_용문교-시점측교대(입고선)_동해교대(PILE)" xfId="815" xr:uid="{00000000-0005-0000-0000-0000EE030000}"/>
    <cellStyle name="_P교대1_용문교-시점측교대(입고선)_석산고가a2(직접기초)SI" xfId="816" xr:uid="{00000000-0005-0000-0000-0000EF030000}"/>
    <cellStyle name="_P교대1_용문교-시점측교대(입고선)_신둔천Abut(PILE)-시점" xfId="817" xr:uid="{00000000-0005-0000-0000-0000F0030000}"/>
    <cellStyle name="_P교대1_용문교-시점측교대(입고선)_신둔천Abut(PILE)-쫑점" xfId="818" xr:uid="{00000000-0005-0000-0000-0000F1030000}"/>
    <cellStyle name="_P교대1_용문교-시점측교대(직접기초)" xfId="820" xr:uid="{00000000-0005-0000-0000-0000F2030000}"/>
    <cellStyle name="_P교대1_용문교-시점측교대(직접기초)_Abut(PILE)-SI" xfId="825" xr:uid="{00000000-0005-0000-0000-0000F3030000}"/>
    <cellStyle name="_P교대1_용문교-시점측교대(직접기초)_동해교대(PILE)" xfId="821" xr:uid="{00000000-0005-0000-0000-0000F4030000}"/>
    <cellStyle name="_P교대1_용문교-시점측교대(직접기초)_석산고가a2(직접기초)SI" xfId="822" xr:uid="{00000000-0005-0000-0000-0000F5030000}"/>
    <cellStyle name="_P교대1_용문교-시점측교대(직접기초)_신둔천Abut(PILE)-시점" xfId="823" xr:uid="{00000000-0005-0000-0000-0000F6030000}"/>
    <cellStyle name="_P교대1_용문교-시점측교대(직접기초)_신둔천Abut(PILE)-쫑점" xfId="824" xr:uid="{00000000-0005-0000-0000-0000F7030000}"/>
    <cellStyle name="_P교대1_축인장고려시" xfId="832" xr:uid="{00000000-0005-0000-0000-0000F8030000}"/>
    <cellStyle name="_P교대1_하중 및 작용위치" xfId="833" xr:uid="{00000000-0005-0000-0000-0000F9030000}"/>
    <cellStyle name="_P교대1_하중 및 작용위치_Abut(PILE)-SI" xfId="838" xr:uid="{00000000-0005-0000-0000-0000FA030000}"/>
    <cellStyle name="_P교대1_하중 및 작용위치_동해교대(PILE)" xfId="834" xr:uid="{00000000-0005-0000-0000-0000FB030000}"/>
    <cellStyle name="_P교대1_하중 및 작용위치_석산고가a2(직접기초)SI" xfId="835" xr:uid="{00000000-0005-0000-0000-0000FC030000}"/>
    <cellStyle name="_P교대1_하중 및 작용위치_신둔천Abut(PILE)-시점" xfId="836" xr:uid="{00000000-0005-0000-0000-0000FD030000}"/>
    <cellStyle name="_P교대1_하중 및 작용위치_신둔천Abut(PILE)-쫑점" xfId="837" xr:uid="{00000000-0005-0000-0000-0000FE030000}"/>
    <cellStyle name="_P교대2" xfId="865" xr:uid="{00000000-0005-0000-0000-0000FF030000}"/>
    <cellStyle name="_P교대2_A1(직접기초)-0409" xfId="902" xr:uid="{00000000-0005-0000-0000-000000040000}"/>
    <cellStyle name="_P교대2_Abut(PILE)-SI" xfId="903" xr:uid="{00000000-0005-0000-0000-000001040000}"/>
    <cellStyle name="_P교대2_P1" xfId="904" xr:uid="{00000000-0005-0000-0000-000002040000}"/>
    <cellStyle name="_P교대2_P1_Abut(PILE)-SI" xfId="909" xr:uid="{00000000-0005-0000-0000-000003040000}"/>
    <cellStyle name="_P교대2_P1_동해교대(PILE)" xfId="905" xr:uid="{00000000-0005-0000-0000-000004040000}"/>
    <cellStyle name="_P교대2_P1_석산고가a2(직접기초)SI" xfId="906" xr:uid="{00000000-0005-0000-0000-000005040000}"/>
    <cellStyle name="_P교대2_P1_신둔천Abut(PILE)-시점" xfId="907" xr:uid="{00000000-0005-0000-0000-000006040000}"/>
    <cellStyle name="_P교대2_P1_신둔천Abut(PILE)-쫑점" xfId="908" xr:uid="{00000000-0005-0000-0000-000007040000}"/>
    <cellStyle name="_P교대2_P5" xfId="910" xr:uid="{00000000-0005-0000-0000-000008040000}"/>
    <cellStyle name="_P교대2_P5_Abut(PILE)-SI" xfId="921" xr:uid="{00000000-0005-0000-0000-000009040000}"/>
    <cellStyle name="_P교대2_P5_동해교대(PILE)" xfId="911" xr:uid="{00000000-0005-0000-0000-00000A040000}"/>
    <cellStyle name="_P교대2_P5_석산고가a2(직접기초)SI" xfId="912" xr:uid="{00000000-0005-0000-0000-00000B040000}"/>
    <cellStyle name="_P교대2_P5_신둔천Abut(PILE)-시점" xfId="913" xr:uid="{00000000-0005-0000-0000-00000C040000}"/>
    <cellStyle name="_P교대2_P5_신둔천Abut(PILE)-쫑점" xfId="914" xr:uid="{00000000-0005-0000-0000-00000D040000}"/>
    <cellStyle name="_P교대2_P5_화전교교각계산서-P1" xfId="915" xr:uid="{00000000-0005-0000-0000-00000E040000}"/>
    <cellStyle name="_P교대2_P5_화전교교각계산서-P1_Abut(PILE)-SI" xfId="920" xr:uid="{00000000-0005-0000-0000-00000F040000}"/>
    <cellStyle name="_P교대2_P5_화전교교각계산서-P1_동해교대(PILE)" xfId="916" xr:uid="{00000000-0005-0000-0000-000010040000}"/>
    <cellStyle name="_P교대2_P5_화전교교각계산서-P1_석산고가a2(직접기초)SI" xfId="917" xr:uid="{00000000-0005-0000-0000-000011040000}"/>
    <cellStyle name="_P교대2_P5_화전교교각계산서-P1_신둔천Abut(PILE)-시점" xfId="918" xr:uid="{00000000-0005-0000-0000-000012040000}"/>
    <cellStyle name="_P교대2_P5_화전교교각계산서-P1_신둔천Abut(PILE)-쫑점" xfId="919" xr:uid="{00000000-0005-0000-0000-000013040000}"/>
    <cellStyle name="_P교대2_P7" xfId="922" xr:uid="{00000000-0005-0000-0000-000014040000}"/>
    <cellStyle name="_P교대2_P7_Abut(PILE)-SI" xfId="927" xr:uid="{00000000-0005-0000-0000-000015040000}"/>
    <cellStyle name="_P교대2_P7_동해교대(PILE)" xfId="923" xr:uid="{00000000-0005-0000-0000-000016040000}"/>
    <cellStyle name="_P교대2_P7_석산고가a2(직접기초)SI" xfId="924" xr:uid="{00000000-0005-0000-0000-000017040000}"/>
    <cellStyle name="_P교대2_P7_신둔천Abut(PILE)-시점" xfId="925" xr:uid="{00000000-0005-0000-0000-000018040000}"/>
    <cellStyle name="_P교대2_P7_신둔천Abut(PILE)-쫑점" xfId="926" xr:uid="{00000000-0005-0000-0000-000019040000}"/>
    <cellStyle name="_P교대2_기타" xfId="866" xr:uid="{00000000-0005-0000-0000-00001A040000}"/>
    <cellStyle name="_P교대2_기타_Abut(PILE)-SI" xfId="871" xr:uid="{00000000-0005-0000-0000-00001B040000}"/>
    <cellStyle name="_P교대2_기타_동해교대(PILE)" xfId="867" xr:uid="{00000000-0005-0000-0000-00001C040000}"/>
    <cellStyle name="_P교대2_기타_석산고가a2(직접기초)SI" xfId="868" xr:uid="{00000000-0005-0000-0000-00001D040000}"/>
    <cellStyle name="_P교대2_기타_신둔천Abut(PILE)-시점" xfId="869" xr:uid="{00000000-0005-0000-0000-00001E040000}"/>
    <cellStyle name="_P교대2_기타_신둔천Abut(PILE)-쫑점" xfId="870" xr:uid="{00000000-0005-0000-0000-00001F040000}"/>
    <cellStyle name="_P교대2_남정과선교(최종)" xfId="872" xr:uid="{00000000-0005-0000-0000-000020040000}"/>
    <cellStyle name="_P교대2_동해교대(PILE)" xfId="873" xr:uid="{00000000-0005-0000-0000-000021040000}"/>
    <cellStyle name="_P교대2_석산고가a2(직접기초)SI" xfId="874" xr:uid="{00000000-0005-0000-0000-000022040000}"/>
    <cellStyle name="_P교대2_신둔천Abut(PILE)-시점" xfId="875" xr:uid="{00000000-0005-0000-0000-000023040000}"/>
    <cellStyle name="_P교대2_신둔천Abut(PILE)-쫑점" xfId="876" xr:uid="{00000000-0005-0000-0000-000024040000}"/>
    <cellStyle name="_P교대2_용문교-P8" xfId="889" xr:uid="{00000000-0005-0000-0000-000025040000}"/>
    <cellStyle name="_P교대2_용문교-P8_Abut(PILE)-SI" xfId="894" xr:uid="{00000000-0005-0000-0000-000026040000}"/>
    <cellStyle name="_P교대2_용문교-P8_동해교대(PILE)" xfId="890" xr:uid="{00000000-0005-0000-0000-000027040000}"/>
    <cellStyle name="_P교대2_용문교-P8_석산고가a2(직접기초)SI" xfId="891" xr:uid="{00000000-0005-0000-0000-000028040000}"/>
    <cellStyle name="_P교대2_용문교-P8_신둔천Abut(PILE)-시점" xfId="892" xr:uid="{00000000-0005-0000-0000-000029040000}"/>
    <cellStyle name="_P교대2_용문교-P8_신둔천Abut(PILE)-쫑점" xfId="893" xr:uid="{00000000-0005-0000-0000-00002A040000}"/>
    <cellStyle name="_P교대2_용문교-시점측교대(입고선)" xfId="877" xr:uid="{00000000-0005-0000-0000-00002B040000}"/>
    <cellStyle name="_P교대2_용문교-시점측교대(입고선)_Abut(PILE)-SI" xfId="882" xr:uid="{00000000-0005-0000-0000-00002C040000}"/>
    <cellStyle name="_P교대2_용문교-시점측교대(입고선)_동해교대(PILE)" xfId="878" xr:uid="{00000000-0005-0000-0000-00002D040000}"/>
    <cellStyle name="_P교대2_용문교-시점측교대(입고선)_석산고가a2(직접기초)SI" xfId="879" xr:uid="{00000000-0005-0000-0000-00002E040000}"/>
    <cellStyle name="_P교대2_용문교-시점측교대(입고선)_신둔천Abut(PILE)-시점" xfId="880" xr:uid="{00000000-0005-0000-0000-00002F040000}"/>
    <cellStyle name="_P교대2_용문교-시점측교대(입고선)_신둔천Abut(PILE)-쫑점" xfId="881" xr:uid="{00000000-0005-0000-0000-000030040000}"/>
    <cellStyle name="_P교대2_용문교-시점측교대(직접기초)" xfId="883" xr:uid="{00000000-0005-0000-0000-000031040000}"/>
    <cellStyle name="_P교대2_용문교-시점측교대(직접기초)_Abut(PILE)-SI" xfId="888" xr:uid="{00000000-0005-0000-0000-000032040000}"/>
    <cellStyle name="_P교대2_용문교-시점측교대(직접기초)_동해교대(PILE)" xfId="884" xr:uid="{00000000-0005-0000-0000-000033040000}"/>
    <cellStyle name="_P교대2_용문교-시점측교대(직접기초)_석산고가a2(직접기초)SI" xfId="885" xr:uid="{00000000-0005-0000-0000-000034040000}"/>
    <cellStyle name="_P교대2_용문교-시점측교대(직접기초)_신둔천Abut(PILE)-시점" xfId="886" xr:uid="{00000000-0005-0000-0000-000035040000}"/>
    <cellStyle name="_P교대2_용문교-시점측교대(직접기초)_신둔천Abut(PILE)-쫑점" xfId="887" xr:uid="{00000000-0005-0000-0000-000036040000}"/>
    <cellStyle name="_P교대2_축인장고려시" xfId="895" xr:uid="{00000000-0005-0000-0000-000037040000}"/>
    <cellStyle name="_P교대2_하중 및 작용위치" xfId="896" xr:uid="{00000000-0005-0000-0000-000038040000}"/>
    <cellStyle name="_P교대2_하중 및 작용위치_Abut(PILE)-SI" xfId="901" xr:uid="{00000000-0005-0000-0000-000039040000}"/>
    <cellStyle name="_P교대2_하중 및 작용위치_동해교대(PILE)" xfId="897" xr:uid="{00000000-0005-0000-0000-00003A040000}"/>
    <cellStyle name="_P교대2_하중 및 작용위치_석산고가a2(직접기초)SI" xfId="898" xr:uid="{00000000-0005-0000-0000-00003B040000}"/>
    <cellStyle name="_P교대2_하중 및 작용위치_신둔천Abut(PILE)-시점" xfId="899" xr:uid="{00000000-0005-0000-0000-00003C040000}"/>
    <cellStyle name="_P교대2_하중 및 작용위치_신둔천Abut(PILE)-쫑점" xfId="900" xr:uid="{00000000-0005-0000-0000-00003D040000}"/>
    <cellStyle name="_P교대3" xfId="928" xr:uid="{00000000-0005-0000-0000-00003E040000}"/>
    <cellStyle name="_P교대3_A1(직접기초)-0409" xfId="965" xr:uid="{00000000-0005-0000-0000-00003F040000}"/>
    <cellStyle name="_P교대3_Abut(PILE)-SI" xfId="966" xr:uid="{00000000-0005-0000-0000-000040040000}"/>
    <cellStyle name="_P교대3_P1" xfId="967" xr:uid="{00000000-0005-0000-0000-000041040000}"/>
    <cellStyle name="_P교대3_P1_Abut(PILE)-SI" xfId="972" xr:uid="{00000000-0005-0000-0000-000042040000}"/>
    <cellStyle name="_P교대3_P1_동해교대(PILE)" xfId="968" xr:uid="{00000000-0005-0000-0000-000043040000}"/>
    <cellStyle name="_P교대3_P1_석산고가a2(직접기초)SI" xfId="969" xr:uid="{00000000-0005-0000-0000-000044040000}"/>
    <cellStyle name="_P교대3_P1_신둔천Abut(PILE)-시점" xfId="970" xr:uid="{00000000-0005-0000-0000-000045040000}"/>
    <cellStyle name="_P교대3_P1_신둔천Abut(PILE)-쫑점" xfId="971" xr:uid="{00000000-0005-0000-0000-000046040000}"/>
    <cellStyle name="_P교대3_P5" xfId="973" xr:uid="{00000000-0005-0000-0000-000047040000}"/>
    <cellStyle name="_P교대3_P5_Abut(PILE)-SI" xfId="984" xr:uid="{00000000-0005-0000-0000-000048040000}"/>
    <cellStyle name="_P교대3_P5_동해교대(PILE)" xfId="974" xr:uid="{00000000-0005-0000-0000-000049040000}"/>
    <cellStyle name="_P교대3_P5_석산고가a2(직접기초)SI" xfId="975" xr:uid="{00000000-0005-0000-0000-00004A040000}"/>
    <cellStyle name="_P교대3_P5_신둔천Abut(PILE)-시점" xfId="976" xr:uid="{00000000-0005-0000-0000-00004B040000}"/>
    <cellStyle name="_P교대3_P5_신둔천Abut(PILE)-쫑점" xfId="977" xr:uid="{00000000-0005-0000-0000-00004C040000}"/>
    <cellStyle name="_P교대3_P5_화전교교각계산서-P1" xfId="978" xr:uid="{00000000-0005-0000-0000-00004D040000}"/>
    <cellStyle name="_P교대3_P5_화전교교각계산서-P1_Abut(PILE)-SI" xfId="983" xr:uid="{00000000-0005-0000-0000-00004E040000}"/>
    <cellStyle name="_P교대3_P5_화전교교각계산서-P1_동해교대(PILE)" xfId="979" xr:uid="{00000000-0005-0000-0000-00004F040000}"/>
    <cellStyle name="_P교대3_P5_화전교교각계산서-P1_석산고가a2(직접기초)SI" xfId="980" xr:uid="{00000000-0005-0000-0000-000050040000}"/>
    <cellStyle name="_P교대3_P5_화전교교각계산서-P1_신둔천Abut(PILE)-시점" xfId="981" xr:uid="{00000000-0005-0000-0000-000051040000}"/>
    <cellStyle name="_P교대3_P5_화전교교각계산서-P1_신둔천Abut(PILE)-쫑점" xfId="982" xr:uid="{00000000-0005-0000-0000-000052040000}"/>
    <cellStyle name="_P교대3_P7" xfId="985" xr:uid="{00000000-0005-0000-0000-000053040000}"/>
    <cellStyle name="_P교대3_P7_Abut(PILE)-SI" xfId="990" xr:uid="{00000000-0005-0000-0000-000054040000}"/>
    <cellStyle name="_P교대3_P7_동해교대(PILE)" xfId="986" xr:uid="{00000000-0005-0000-0000-000055040000}"/>
    <cellStyle name="_P교대3_P7_석산고가a2(직접기초)SI" xfId="987" xr:uid="{00000000-0005-0000-0000-000056040000}"/>
    <cellStyle name="_P교대3_P7_신둔천Abut(PILE)-시점" xfId="988" xr:uid="{00000000-0005-0000-0000-000057040000}"/>
    <cellStyle name="_P교대3_P7_신둔천Abut(PILE)-쫑점" xfId="989" xr:uid="{00000000-0005-0000-0000-000058040000}"/>
    <cellStyle name="_P교대3_기타" xfId="929" xr:uid="{00000000-0005-0000-0000-000059040000}"/>
    <cellStyle name="_P교대3_기타_Abut(PILE)-SI" xfId="934" xr:uid="{00000000-0005-0000-0000-00005A040000}"/>
    <cellStyle name="_P교대3_기타_동해교대(PILE)" xfId="930" xr:uid="{00000000-0005-0000-0000-00005B040000}"/>
    <cellStyle name="_P교대3_기타_석산고가a2(직접기초)SI" xfId="931" xr:uid="{00000000-0005-0000-0000-00005C040000}"/>
    <cellStyle name="_P교대3_기타_신둔천Abut(PILE)-시점" xfId="932" xr:uid="{00000000-0005-0000-0000-00005D040000}"/>
    <cellStyle name="_P교대3_기타_신둔천Abut(PILE)-쫑점" xfId="933" xr:uid="{00000000-0005-0000-0000-00005E040000}"/>
    <cellStyle name="_P교대3_남정과선교(최종)" xfId="935" xr:uid="{00000000-0005-0000-0000-00005F040000}"/>
    <cellStyle name="_P교대3_동해교대(PILE)" xfId="936" xr:uid="{00000000-0005-0000-0000-000060040000}"/>
    <cellStyle name="_P교대3_석산고가a2(직접기초)SI" xfId="937" xr:uid="{00000000-0005-0000-0000-000061040000}"/>
    <cellStyle name="_P교대3_신둔천Abut(PILE)-시점" xfId="938" xr:uid="{00000000-0005-0000-0000-000062040000}"/>
    <cellStyle name="_P교대3_신둔천Abut(PILE)-쫑점" xfId="939" xr:uid="{00000000-0005-0000-0000-000063040000}"/>
    <cellStyle name="_P교대3_용문교-P8" xfId="952" xr:uid="{00000000-0005-0000-0000-000064040000}"/>
    <cellStyle name="_P교대3_용문교-P8_Abut(PILE)-SI" xfId="957" xr:uid="{00000000-0005-0000-0000-000065040000}"/>
    <cellStyle name="_P교대3_용문교-P8_동해교대(PILE)" xfId="953" xr:uid="{00000000-0005-0000-0000-000066040000}"/>
    <cellStyle name="_P교대3_용문교-P8_석산고가a2(직접기초)SI" xfId="954" xr:uid="{00000000-0005-0000-0000-000067040000}"/>
    <cellStyle name="_P교대3_용문교-P8_신둔천Abut(PILE)-시점" xfId="955" xr:uid="{00000000-0005-0000-0000-000068040000}"/>
    <cellStyle name="_P교대3_용문교-P8_신둔천Abut(PILE)-쫑점" xfId="956" xr:uid="{00000000-0005-0000-0000-000069040000}"/>
    <cellStyle name="_P교대3_용문교-시점측교대(입고선)" xfId="940" xr:uid="{00000000-0005-0000-0000-00006A040000}"/>
    <cellStyle name="_P교대3_용문교-시점측교대(입고선)_Abut(PILE)-SI" xfId="945" xr:uid="{00000000-0005-0000-0000-00006B040000}"/>
    <cellStyle name="_P교대3_용문교-시점측교대(입고선)_동해교대(PILE)" xfId="941" xr:uid="{00000000-0005-0000-0000-00006C040000}"/>
    <cellStyle name="_P교대3_용문교-시점측교대(입고선)_석산고가a2(직접기초)SI" xfId="942" xr:uid="{00000000-0005-0000-0000-00006D040000}"/>
    <cellStyle name="_P교대3_용문교-시점측교대(입고선)_신둔천Abut(PILE)-시점" xfId="943" xr:uid="{00000000-0005-0000-0000-00006E040000}"/>
    <cellStyle name="_P교대3_용문교-시점측교대(입고선)_신둔천Abut(PILE)-쫑점" xfId="944" xr:uid="{00000000-0005-0000-0000-00006F040000}"/>
    <cellStyle name="_P교대3_용문교-시점측교대(직접기초)" xfId="946" xr:uid="{00000000-0005-0000-0000-000070040000}"/>
    <cellStyle name="_P교대3_용문교-시점측교대(직접기초)_Abut(PILE)-SI" xfId="951" xr:uid="{00000000-0005-0000-0000-000071040000}"/>
    <cellStyle name="_P교대3_용문교-시점측교대(직접기초)_동해교대(PILE)" xfId="947" xr:uid="{00000000-0005-0000-0000-000072040000}"/>
    <cellStyle name="_P교대3_용문교-시점측교대(직접기초)_석산고가a2(직접기초)SI" xfId="948" xr:uid="{00000000-0005-0000-0000-000073040000}"/>
    <cellStyle name="_P교대3_용문교-시점측교대(직접기초)_신둔천Abut(PILE)-시점" xfId="949" xr:uid="{00000000-0005-0000-0000-000074040000}"/>
    <cellStyle name="_P교대3_용문교-시점측교대(직접기초)_신둔천Abut(PILE)-쫑점" xfId="950" xr:uid="{00000000-0005-0000-0000-000075040000}"/>
    <cellStyle name="_P교대3_축인장고려시" xfId="958" xr:uid="{00000000-0005-0000-0000-000076040000}"/>
    <cellStyle name="_P교대3_하중 및 작용위치" xfId="959" xr:uid="{00000000-0005-0000-0000-000077040000}"/>
    <cellStyle name="_P교대3_하중 및 작용위치_Abut(PILE)-SI" xfId="964" xr:uid="{00000000-0005-0000-0000-000078040000}"/>
    <cellStyle name="_P교대3_하중 및 작용위치_동해교대(PILE)" xfId="960" xr:uid="{00000000-0005-0000-0000-000079040000}"/>
    <cellStyle name="_P교대3_하중 및 작용위치_석산고가a2(직접기초)SI" xfId="961" xr:uid="{00000000-0005-0000-0000-00007A040000}"/>
    <cellStyle name="_P교대3_하중 및 작용위치_신둔천Abut(PILE)-시점" xfId="962" xr:uid="{00000000-0005-0000-0000-00007B040000}"/>
    <cellStyle name="_P교대3_하중 및 작용위치_신둔천Abut(PILE)-쫑점" xfId="963" xr:uid="{00000000-0005-0000-0000-00007C040000}"/>
    <cellStyle name="_P교대4" xfId="7547" xr:uid="{00000000-0005-0000-0000-00007D040000}"/>
    <cellStyle name="_P교대4_A1(직접기초)-0409" xfId="1027" xr:uid="{00000000-0005-0000-0000-00007E040000}"/>
    <cellStyle name="_P교대4_Abut(PILE)-SI" xfId="1028" xr:uid="{00000000-0005-0000-0000-00007F040000}"/>
    <cellStyle name="_P교대4_P1" xfId="7548" xr:uid="{00000000-0005-0000-0000-000080040000}"/>
    <cellStyle name="_P교대4_P1_Abut(PILE)-SI" xfId="1033" xr:uid="{00000000-0005-0000-0000-000081040000}"/>
    <cellStyle name="_P교대4_P1_동해교대(PILE)" xfId="1029" xr:uid="{00000000-0005-0000-0000-000082040000}"/>
    <cellStyle name="_P교대4_P1_석산고가a2(직접기초)SI" xfId="1030" xr:uid="{00000000-0005-0000-0000-000083040000}"/>
    <cellStyle name="_P교대4_P1_신둔천Abut(PILE)-시점" xfId="1031" xr:uid="{00000000-0005-0000-0000-000084040000}"/>
    <cellStyle name="_P교대4_P1_신둔천Abut(PILE)-쫑점" xfId="1032" xr:uid="{00000000-0005-0000-0000-000085040000}"/>
    <cellStyle name="_P교대4_P5" xfId="1034" xr:uid="{00000000-0005-0000-0000-000086040000}"/>
    <cellStyle name="_P교대4_P5_Abut(PILE)-SI" xfId="1045" xr:uid="{00000000-0005-0000-0000-000087040000}"/>
    <cellStyle name="_P교대4_P5_동해교대(PILE)" xfId="1035" xr:uid="{00000000-0005-0000-0000-000088040000}"/>
    <cellStyle name="_P교대4_P5_석산고가a2(직접기초)SI" xfId="1036" xr:uid="{00000000-0005-0000-0000-000089040000}"/>
    <cellStyle name="_P교대4_P5_신둔천Abut(PILE)-시점" xfId="1037" xr:uid="{00000000-0005-0000-0000-00008A040000}"/>
    <cellStyle name="_P교대4_P5_신둔천Abut(PILE)-쫑점" xfId="1038" xr:uid="{00000000-0005-0000-0000-00008B040000}"/>
    <cellStyle name="_P교대4_P5_화전교교각계산서-P1" xfId="1039" xr:uid="{00000000-0005-0000-0000-00008C040000}"/>
    <cellStyle name="_P교대4_P5_화전교교각계산서-P1_Abut(PILE)-SI" xfId="1044" xr:uid="{00000000-0005-0000-0000-00008D040000}"/>
    <cellStyle name="_P교대4_P5_화전교교각계산서-P1_동해교대(PILE)" xfId="1040" xr:uid="{00000000-0005-0000-0000-00008E040000}"/>
    <cellStyle name="_P교대4_P5_화전교교각계산서-P1_석산고가a2(직접기초)SI" xfId="1041" xr:uid="{00000000-0005-0000-0000-00008F040000}"/>
    <cellStyle name="_P교대4_P5_화전교교각계산서-P1_신둔천Abut(PILE)-시점" xfId="1042" xr:uid="{00000000-0005-0000-0000-000090040000}"/>
    <cellStyle name="_P교대4_P5_화전교교각계산서-P1_신둔천Abut(PILE)-쫑점" xfId="1043" xr:uid="{00000000-0005-0000-0000-000091040000}"/>
    <cellStyle name="_P교대4_P7" xfId="1046" xr:uid="{00000000-0005-0000-0000-000092040000}"/>
    <cellStyle name="_P교대4_P7_Abut(PILE)-SI" xfId="1050" xr:uid="{00000000-0005-0000-0000-000093040000}"/>
    <cellStyle name="_P교대4_P7_동해교대(PILE)" xfId="1047" xr:uid="{00000000-0005-0000-0000-000094040000}"/>
    <cellStyle name="_P교대4_P7_석산고가a2(직접기초)SI" xfId="7549" xr:uid="{00000000-0005-0000-0000-000095040000}"/>
    <cellStyle name="_P교대4_P7_신둔천Abut(PILE)-시점" xfId="1048" xr:uid="{00000000-0005-0000-0000-000096040000}"/>
    <cellStyle name="_P교대4_P7_신둔천Abut(PILE)-쫑점" xfId="1049" xr:uid="{00000000-0005-0000-0000-000097040000}"/>
    <cellStyle name="_P교대4_기타" xfId="991" xr:uid="{00000000-0005-0000-0000-000098040000}"/>
    <cellStyle name="_P교대4_기타_Abut(PILE)-SI" xfId="996" xr:uid="{00000000-0005-0000-0000-000099040000}"/>
    <cellStyle name="_P교대4_기타_동해교대(PILE)" xfId="992" xr:uid="{00000000-0005-0000-0000-00009A040000}"/>
    <cellStyle name="_P교대4_기타_석산고가a2(직접기초)SI" xfId="993" xr:uid="{00000000-0005-0000-0000-00009B040000}"/>
    <cellStyle name="_P교대4_기타_신둔천Abut(PILE)-시점" xfId="994" xr:uid="{00000000-0005-0000-0000-00009C040000}"/>
    <cellStyle name="_P교대4_기타_신둔천Abut(PILE)-쫑점" xfId="995" xr:uid="{00000000-0005-0000-0000-00009D040000}"/>
    <cellStyle name="_P교대4_남정과선교(최종)" xfId="997" xr:uid="{00000000-0005-0000-0000-00009E040000}"/>
    <cellStyle name="_P교대4_동해교대(PILE)" xfId="998" xr:uid="{00000000-0005-0000-0000-00009F040000}"/>
    <cellStyle name="_P교대4_석산고가a2(직접기초)SI" xfId="999" xr:uid="{00000000-0005-0000-0000-0000A0040000}"/>
    <cellStyle name="_P교대4_신둔천Abut(PILE)-시점" xfId="1000" xr:uid="{00000000-0005-0000-0000-0000A1040000}"/>
    <cellStyle name="_P교대4_신둔천Abut(PILE)-쫑점" xfId="1001" xr:uid="{00000000-0005-0000-0000-0000A2040000}"/>
    <cellStyle name="_P교대4_용문교-P8" xfId="1014" xr:uid="{00000000-0005-0000-0000-0000A3040000}"/>
    <cellStyle name="_P교대4_용문교-P8_Abut(PILE)-SI" xfId="1019" xr:uid="{00000000-0005-0000-0000-0000A4040000}"/>
    <cellStyle name="_P교대4_용문교-P8_동해교대(PILE)" xfId="1015" xr:uid="{00000000-0005-0000-0000-0000A5040000}"/>
    <cellStyle name="_P교대4_용문교-P8_석산고가a2(직접기초)SI" xfId="1016" xr:uid="{00000000-0005-0000-0000-0000A6040000}"/>
    <cellStyle name="_P교대4_용문교-P8_신둔천Abut(PILE)-시점" xfId="1017" xr:uid="{00000000-0005-0000-0000-0000A7040000}"/>
    <cellStyle name="_P교대4_용문교-P8_신둔천Abut(PILE)-쫑점" xfId="1018" xr:uid="{00000000-0005-0000-0000-0000A8040000}"/>
    <cellStyle name="_P교대4_용문교-시점측교대(입고선)" xfId="1002" xr:uid="{00000000-0005-0000-0000-0000A9040000}"/>
    <cellStyle name="_P교대4_용문교-시점측교대(입고선)_Abut(PILE)-SI" xfId="1007" xr:uid="{00000000-0005-0000-0000-0000AA040000}"/>
    <cellStyle name="_P교대4_용문교-시점측교대(입고선)_동해교대(PILE)" xfId="1003" xr:uid="{00000000-0005-0000-0000-0000AB040000}"/>
    <cellStyle name="_P교대4_용문교-시점측교대(입고선)_석산고가a2(직접기초)SI" xfId="1004" xr:uid="{00000000-0005-0000-0000-0000AC040000}"/>
    <cellStyle name="_P교대4_용문교-시점측교대(입고선)_신둔천Abut(PILE)-시점" xfId="1005" xr:uid="{00000000-0005-0000-0000-0000AD040000}"/>
    <cellStyle name="_P교대4_용문교-시점측교대(입고선)_신둔천Abut(PILE)-쫑점" xfId="1006" xr:uid="{00000000-0005-0000-0000-0000AE040000}"/>
    <cellStyle name="_P교대4_용문교-시점측교대(직접기초)" xfId="1008" xr:uid="{00000000-0005-0000-0000-0000AF040000}"/>
    <cellStyle name="_P교대4_용문교-시점측교대(직접기초)_Abut(PILE)-SI" xfId="1013" xr:uid="{00000000-0005-0000-0000-0000B0040000}"/>
    <cellStyle name="_P교대4_용문교-시점측교대(직접기초)_동해교대(PILE)" xfId="1009" xr:uid="{00000000-0005-0000-0000-0000B1040000}"/>
    <cellStyle name="_P교대4_용문교-시점측교대(직접기초)_석산고가a2(직접기초)SI" xfId="1010" xr:uid="{00000000-0005-0000-0000-0000B2040000}"/>
    <cellStyle name="_P교대4_용문교-시점측교대(직접기초)_신둔천Abut(PILE)-시점" xfId="1011" xr:uid="{00000000-0005-0000-0000-0000B3040000}"/>
    <cellStyle name="_P교대4_용문교-시점측교대(직접기초)_신둔천Abut(PILE)-쫑점" xfId="1012" xr:uid="{00000000-0005-0000-0000-0000B4040000}"/>
    <cellStyle name="_P교대4_축인장고려시" xfId="1020" xr:uid="{00000000-0005-0000-0000-0000B5040000}"/>
    <cellStyle name="_P교대4_하중 및 작용위치" xfId="1021" xr:uid="{00000000-0005-0000-0000-0000B6040000}"/>
    <cellStyle name="_P교대4_하중 및 작용위치_Abut(PILE)-SI" xfId="1026" xr:uid="{00000000-0005-0000-0000-0000B7040000}"/>
    <cellStyle name="_P교대4_하중 및 작용위치_동해교대(PILE)" xfId="1022" xr:uid="{00000000-0005-0000-0000-0000B8040000}"/>
    <cellStyle name="_P교대4_하중 및 작용위치_석산고가a2(직접기초)SI" xfId="1023" xr:uid="{00000000-0005-0000-0000-0000B9040000}"/>
    <cellStyle name="_P교대4_하중 및 작용위치_신둔천Abut(PILE)-시점" xfId="1024" xr:uid="{00000000-0005-0000-0000-0000BA040000}"/>
    <cellStyle name="_P교대4_하중 및 작용위치_신둔천Abut(PILE)-쫑점" xfId="1025" xr:uid="{00000000-0005-0000-0000-0000BB040000}"/>
    <cellStyle name="_QHP40000514-DY1(엑사큐브)1" xfId="7574" xr:uid="{00000000-0005-0000-0000-0000BC040000}"/>
    <cellStyle name="_R8_CPQRC Storage 7-29-05" xfId="7575" xr:uid="{00000000-0005-0000-0000-0000BD040000}"/>
    <cellStyle name="_RESULTS" xfId="5977" xr:uid="{00000000-0005-0000-0000-0000BE040000}"/>
    <cellStyle name="_r양주회암사지-전기산출서" xfId="5976" xr:uid="{00000000-0005-0000-0000-0000BF040000}"/>
    <cellStyle name="_SI부문_김천시" xfId="7576" xr:uid="{00000000-0005-0000-0000-0000C0040000}"/>
    <cellStyle name="_SMC 물탱크 제작,설치(56종)-2005년" xfId="1052" xr:uid="{00000000-0005-0000-0000-0000C1040000}"/>
    <cellStyle name="_STS304가로등 2종에 관한 원가계산(대영)." xfId="1911" xr:uid="{00000000-0005-0000-0000-0000C2040000}"/>
    <cellStyle name="_sts가로등주10m(2005.11)" xfId="1053" xr:uid="{00000000-0005-0000-0000-0000C3040000}"/>
    <cellStyle name="_TCS 영업소(050214)" xfId="5978" xr:uid="{00000000-0005-0000-0000-0000C4040000}"/>
    <cellStyle name="_X" xfId="5986" xr:uid="{00000000-0005-0000-0000-0000C5040000}"/>
    <cellStyle name="_X440 0410" xfId="7577" xr:uid="{00000000-0005-0000-0000-0000C6040000}"/>
    <cellStyle name="_X440 0506" xfId="7578" xr:uid="{00000000-0005-0000-0000-0000C7040000}"/>
    <cellStyle name="_가로등 1종에 관한 원가계산용역(삼현엔지니어링)" xfId="211" xr:uid="{00000000-0005-0000-0000-0000C8040000}"/>
    <cellStyle name="_가로등기초-운반비별도계산" xfId="212" xr:uid="{00000000-0005-0000-0000-0000C9040000}"/>
    <cellStyle name="_간접노무비율(1)" xfId="213" xr:uid="{00000000-0005-0000-0000-0000CA040000}"/>
    <cellStyle name="_간지" xfId="5023" xr:uid="{00000000-0005-0000-0000-0000CB040000}"/>
    <cellStyle name="_간지,목차,페이지,표지" xfId="214" xr:uid="{00000000-0005-0000-0000-0000CC040000}"/>
    <cellStyle name="_감가상각(01년도) (2)" xfId="215" xr:uid="{00000000-0005-0000-0000-0000CD040000}"/>
    <cellStyle name="_감가상각(01년도) (3)" xfId="216" xr:uid="{00000000-0005-0000-0000-0000CE040000}"/>
    <cellStyle name="_감귤박물관영상제작설치내역(뷰로테크)" xfId="5024" xr:uid="{00000000-0005-0000-0000-0000CF040000}"/>
    <cellStyle name="_갑지" xfId="217" xr:uid="{00000000-0005-0000-0000-0000D0040000}"/>
    <cellStyle name="_갑지(1221)" xfId="218" xr:uid="{00000000-0005-0000-0000-0000D1040000}"/>
    <cellStyle name="_갑지(총)" xfId="219" xr:uid="{00000000-0005-0000-0000-0000D2040000}"/>
    <cellStyle name="_강과장(Fronnix,설계가1126)" xfId="220" xr:uid="{00000000-0005-0000-0000-0000D3040000}"/>
    <cellStyle name="_강남 상면 환경공사" xfId="5025" xr:uid="{00000000-0005-0000-0000-0000D4040000}"/>
    <cellStyle name="_강남대_네트웍_컴스(시스코쓰리콤견적)" xfId="7350" xr:uid="{00000000-0005-0000-0000-0000D5040000}"/>
    <cellStyle name="_강산FRP" xfId="222" xr:uid="{00000000-0005-0000-0000-0000D6040000}"/>
    <cellStyle name="_강원지역본부(2006년_060109)" xfId="5032" xr:uid="{00000000-0005-0000-0000-0000D7040000}"/>
    <cellStyle name="_개신초등학교 다목적강당 방송설비" xfId="5049" xr:uid="{00000000-0005-0000-0000-0000D8040000}"/>
    <cellStyle name="_개요" xfId="223" xr:uid="{00000000-0005-0000-0000-0000D9040000}"/>
    <cellStyle name="_개요(봉림)-참고용" xfId="224" xr:uid="{00000000-0005-0000-0000-0000DA040000}"/>
    <cellStyle name="_개요(봉림)-최종" xfId="225" xr:uid="{00000000-0005-0000-0000-0000DB040000}"/>
    <cellStyle name="_개요(주안-인천)" xfId="226" xr:uid="{00000000-0005-0000-0000-0000DC040000}"/>
    <cellStyle name="_거게관광호텔 일위대가" xfId="5050" xr:uid="{00000000-0005-0000-0000-0000DD040000}"/>
    <cellStyle name="_거래실례" xfId="5051" xr:uid="{00000000-0005-0000-0000-0000DE040000}"/>
    <cellStyle name="_건교부_과천server내역서3" xfId="7351" xr:uid="{00000000-0005-0000-0000-0000DF040000}"/>
    <cellStyle name="_건국대학교 매체제작실 견적서 03.0929" xfId="7352" xr:uid="{00000000-0005-0000-0000-0000E0040000}"/>
    <cellStyle name="_건축" xfId="5052" xr:uid="{00000000-0005-0000-0000-0000E1040000}"/>
    <cellStyle name="_견적결과" xfId="5053" xr:uid="{00000000-0005-0000-0000-0000E2040000}"/>
    <cellStyle name="_견적결과 2" xfId="5054" xr:uid="{00000000-0005-0000-0000-0000E3040000}"/>
    <cellStyle name="_견적결과_선정안(삼산)" xfId="5055" xr:uid="{00000000-0005-0000-0000-0000E4040000}"/>
    <cellStyle name="_견적결과_추풍령" xfId="5056" xr:uid="{00000000-0005-0000-0000-0000E5040000}"/>
    <cellStyle name="_견적결과_추풍령-1" xfId="5057" xr:uid="{00000000-0005-0000-0000-0000E6040000}"/>
    <cellStyle name="_견적샘플" xfId="5058" xr:uid="{00000000-0005-0000-0000-0000E7040000}"/>
    <cellStyle name="_견적서 및 단중산출서" xfId="5059" xr:uid="{00000000-0005-0000-0000-0000E8040000}"/>
    <cellStyle name="_견적서(040713)" xfId="5060" xr:uid="{00000000-0005-0000-0000-0000E9040000}"/>
    <cellStyle name="_견적서(1014)" xfId="227" xr:uid="{00000000-0005-0000-0000-0000EA040000}"/>
    <cellStyle name="_견적서(한국경제정책연구소)-20050128" xfId="5061" xr:uid="{00000000-0005-0000-0000-0000EB040000}"/>
    <cellStyle name="_견적서_모바일경기-정현창" xfId="5062" xr:uid="{00000000-0005-0000-0000-0000EC040000}"/>
    <cellStyle name="_견적서0303" xfId="228" xr:uid="{00000000-0005-0000-0000-0000ED040000}"/>
    <cellStyle name="_견적서-복정보육시설" xfId="5063" xr:uid="{00000000-0005-0000-0000-0000EE040000}"/>
    <cellStyle name="_견적서-창호잡철-가마지(수정)" xfId="5064" xr:uid="{00000000-0005-0000-0000-0000EF040000}"/>
    <cellStyle name="_견적서-클래러스-경기도청-이정환이사님-SUN 480.xls" xfId="5065" xr:uid="{00000000-0005-0000-0000-0000F0040000}"/>
    <cellStyle name="_견적요청자료(일위대가)(1)" xfId="5066" xr:uid="{00000000-0005-0000-0000-0000F1040000}"/>
    <cellStyle name="_견적조건" xfId="5067" xr:uid="{00000000-0005-0000-0000-0000F2040000}"/>
    <cellStyle name="_견적조건_선정안(삼산)" xfId="5068" xr:uid="{00000000-0005-0000-0000-0000F3040000}"/>
    <cellStyle name="_견적조건_추풍령" xfId="5069" xr:uid="{00000000-0005-0000-0000-0000F4040000}"/>
    <cellStyle name="_견적조건_추풍령-1" xfId="5070" xr:uid="{00000000-0005-0000-0000-0000F5040000}"/>
    <cellStyle name="_결과" xfId="5071" xr:uid="{00000000-0005-0000-0000-0000F6040000}"/>
    <cellStyle name="_결재문서 정보공개시스템" xfId="5072" xr:uid="{00000000-0005-0000-0000-0000F7040000}"/>
    <cellStyle name="_경기산림전시관전기공사" xfId="5073" xr:uid="{00000000-0005-0000-0000-0000F8040000}"/>
    <cellStyle name="_경남유통CCTV(040302)최종" xfId="5077" xr:uid="{00000000-0005-0000-0000-0000F9040000}"/>
    <cellStyle name="_경남지역본부-" xfId="5078" xr:uid="{00000000-0005-0000-0000-0000FA040000}"/>
    <cellStyle name="_경북031002" xfId="229" xr:uid="{00000000-0005-0000-0000-0000FB040000}"/>
    <cellStyle name="_경북영주시1124" xfId="7353" xr:uid="{00000000-0005-0000-0000-0000FC040000}"/>
    <cellStyle name="_경북지역본부-" xfId="5176" xr:uid="{00000000-0005-0000-0000-0000FD040000}"/>
    <cellStyle name="_경영개선활동상반기실적(990708)" xfId="230" xr:uid="{00000000-0005-0000-0000-0000FE040000}"/>
    <cellStyle name="_경영개선활동상반기실적(990708)_1" xfId="231" xr:uid="{00000000-0005-0000-0000-0000FF040000}"/>
    <cellStyle name="_경영개선활동상반기실적(990708)_2" xfId="232" xr:uid="{00000000-0005-0000-0000-000000050000}"/>
    <cellStyle name="_경영개선활성화방안(990802)" xfId="233" xr:uid="{00000000-0005-0000-0000-000001050000}"/>
    <cellStyle name="_경영개선활성화방안(990802)_1" xfId="234" xr:uid="{00000000-0005-0000-0000-000002050000}"/>
    <cellStyle name="_계약-기성" xfId="5178" xr:uid="{00000000-0005-0000-0000-000003050000}"/>
    <cellStyle name="_계장(SK)" xfId="5179" xr:uid="{00000000-0005-0000-0000-000004050000}"/>
    <cellStyle name="_계중기(051216)" xfId="5180" xr:uid="{00000000-0005-0000-0000-000005050000}"/>
    <cellStyle name="_고객서비스모니터링" xfId="5185" xr:uid="{00000000-0005-0000-0000-000006050000}"/>
    <cellStyle name="_고령최종견적서" xfId="5186" xr:uid="{00000000-0005-0000-0000-000007050000}"/>
    <cellStyle name="_고무방충재" xfId="5187" xr:uid="{00000000-0005-0000-0000-000008050000}"/>
    <cellStyle name="_고속국도 ITS 유지관리(충청본부-최종)" xfId="5188" xr:uid="{00000000-0005-0000-0000-000009050000}"/>
    <cellStyle name="_고속철도 승무사무소 신축기타공사(원가제출)" xfId="5189" xr:uid="{00000000-0005-0000-0000-00000A050000}"/>
    <cellStyle name="_고압나트륨안정기(최종)" xfId="5190" xr:uid="{00000000-0005-0000-0000-00000B050000}"/>
    <cellStyle name="_공룡설치원가" xfId="235" xr:uid="{00000000-0005-0000-0000-00000C050000}"/>
    <cellStyle name="_공문 " xfId="5191" xr:uid="{00000000-0005-0000-0000-00000D050000}"/>
    <cellStyle name="_공문 _내역서" xfId="5192" xr:uid="{00000000-0005-0000-0000-00000E050000}"/>
    <cellStyle name="_공문양식" xfId="5193" xr:uid="{00000000-0005-0000-0000-00000F050000}"/>
    <cellStyle name="_공사부문" xfId="236" xr:uid="{00000000-0005-0000-0000-000010050000}"/>
    <cellStyle name="_공통" xfId="5194" xr:uid="{00000000-0005-0000-0000-000011050000}"/>
    <cellStyle name="_공통_1)제주4.3전시의장" xfId="5195" xr:uid="{00000000-0005-0000-0000-000012050000}"/>
    <cellStyle name="_과학기술 온라인 정책홍보 포털사이트 구축" xfId="5196" xr:uid="{00000000-0005-0000-0000-000013050000}"/>
    <cellStyle name="_과학문화재단_견적0506301" xfId="5197" xr:uid="{00000000-0005-0000-0000-000014050000}"/>
    <cellStyle name="_과학의 날 행사용 영상물제작" xfId="5198" xr:uid="{00000000-0005-0000-0000-000015050000}"/>
    <cellStyle name="_광가입자전송장비(FLC)삼성" xfId="237" xr:uid="{00000000-0005-0000-0000-000016050000}"/>
    <cellStyle name="_광안리내역서(구도)" xfId="238" xr:uid="{00000000-0005-0000-0000-000017050000}"/>
    <cellStyle name="_광암변전실탈수기동_물량내역서" xfId="239" xr:uid="{00000000-0005-0000-0000-000018050000}"/>
    <cellStyle name="_광암변전실탈수기동_물량내역서02" xfId="240" xr:uid="{00000000-0005-0000-0000-000019050000}"/>
    <cellStyle name="_광주시 2차 시스템" xfId="7354" xr:uid="{00000000-0005-0000-0000-00001A050000}"/>
    <cellStyle name="_광주시 도로와 지하시설물도 공동구축사업(2차) 설계내역서_1.0" xfId="7355" xr:uid="{00000000-0005-0000-0000-00001B050000}"/>
    <cellStyle name="_광주시도로와지하시설물도공동구축사업_04072" xfId="7356" xr:uid="{00000000-0005-0000-0000-00001C050000}"/>
    <cellStyle name="_광주평동투찰" xfId="5199" xr:uid="{00000000-0005-0000-0000-00001D050000}"/>
    <cellStyle name="_광주평동투찰_통영중앙시장(최종)" xfId="5200" xr:uid="{00000000-0005-0000-0000-00001E050000}"/>
    <cellStyle name="_광주평동투찰_통영중앙시장(최종)_통영중앙시장(최종)" xfId="5201" xr:uid="{00000000-0005-0000-0000-00001F050000}"/>
    <cellStyle name="_광주평동투찰3" xfId="5202" xr:uid="{00000000-0005-0000-0000-000020050000}"/>
    <cellStyle name="_광주평동투찰3_통영중앙시장(최종)" xfId="5203" xr:uid="{00000000-0005-0000-0000-000021050000}"/>
    <cellStyle name="_광주평동투찰3_통영중앙시장(최종)_통영중앙시장(최종)" xfId="5204" xr:uid="{00000000-0005-0000-0000-000022050000}"/>
    <cellStyle name="_광주평동품의1" xfId="5205" xr:uid="{00000000-0005-0000-0000-000023050000}"/>
    <cellStyle name="_광주평동품의1_통영중앙시장(최종)" xfId="5206" xr:uid="{00000000-0005-0000-0000-000024050000}"/>
    <cellStyle name="_광주평동품의1_통영중앙시장(최종)_통영중앙시장(최종)" xfId="5207" xr:uid="{00000000-0005-0000-0000-000025050000}"/>
    <cellStyle name="_광케이블_SNI_LGCNS_1" xfId="5208" xr:uid="{00000000-0005-0000-0000-000026050000}"/>
    <cellStyle name="_교대2" xfId="241" xr:uid="{00000000-0005-0000-0000-000027050000}"/>
    <cellStyle name="_교대2_A1(직접기초)-0409" xfId="278" xr:uid="{00000000-0005-0000-0000-000028050000}"/>
    <cellStyle name="_교대2_Abut(PILE)-SI" xfId="279" xr:uid="{00000000-0005-0000-0000-000029050000}"/>
    <cellStyle name="_교대2_P1" xfId="280" xr:uid="{00000000-0005-0000-0000-00002A050000}"/>
    <cellStyle name="_교대2_P1_Abut(PILE)-SI" xfId="285" xr:uid="{00000000-0005-0000-0000-00002B050000}"/>
    <cellStyle name="_교대2_P1_동해교대(PILE)" xfId="281" xr:uid="{00000000-0005-0000-0000-00002C050000}"/>
    <cellStyle name="_교대2_P1_석산고가a2(직접기초)SI" xfId="282" xr:uid="{00000000-0005-0000-0000-00002D050000}"/>
    <cellStyle name="_교대2_P1_신둔천Abut(PILE)-시점" xfId="283" xr:uid="{00000000-0005-0000-0000-00002E050000}"/>
    <cellStyle name="_교대2_P1_신둔천Abut(PILE)-쫑점" xfId="284" xr:uid="{00000000-0005-0000-0000-00002F050000}"/>
    <cellStyle name="_교대2_P5" xfId="286" xr:uid="{00000000-0005-0000-0000-000030050000}"/>
    <cellStyle name="_교대2_P5_Abut(PILE)-SI" xfId="297" xr:uid="{00000000-0005-0000-0000-000031050000}"/>
    <cellStyle name="_교대2_P5_동해교대(PILE)" xfId="287" xr:uid="{00000000-0005-0000-0000-000032050000}"/>
    <cellStyle name="_교대2_P5_석산고가a2(직접기초)SI" xfId="288" xr:uid="{00000000-0005-0000-0000-000033050000}"/>
    <cellStyle name="_교대2_P5_신둔천Abut(PILE)-시점" xfId="289" xr:uid="{00000000-0005-0000-0000-000034050000}"/>
    <cellStyle name="_교대2_P5_신둔천Abut(PILE)-쫑점" xfId="290" xr:uid="{00000000-0005-0000-0000-000035050000}"/>
    <cellStyle name="_교대2_P5_화전교교각계산서-P1" xfId="291" xr:uid="{00000000-0005-0000-0000-000036050000}"/>
    <cellStyle name="_교대2_P5_화전교교각계산서-P1_Abut(PILE)-SI" xfId="296" xr:uid="{00000000-0005-0000-0000-000037050000}"/>
    <cellStyle name="_교대2_P5_화전교교각계산서-P1_동해교대(PILE)" xfId="292" xr:uid="{00000000-0005-0000-0000-000038050000}"/>
    <cellStyle name="_교대2_P5_화전교교각계산서-P1_석산고가a2(직접기초)SI" xfId="293" xr:uid="{00000000-0005-0000-0000-000039050000}"/>
    <cellStyle name="_교대2_P5_화전교교각계산서-P1_신둔천Abut(PILE)-시점" xfId="294" xr:uid="{00000000-0005-0000-0000-00003A050000}"/>
    <cellStyle name="_교대2_P5_화전교교각계산서-P1_신둔천Abut(PILE)-쫑점" xfId="295" xr:uid="{00000000-0005-0000-0000-00003B050000}"/>
    <cellStyle name="_교대2_P7" xfId="298" xr:uid="{00000000-0005-0000-0000-00003C050000}"/>
    <cellStyle name="_교대2_P7_Abut(PILE)-SI" xfId="303" xr:uid="{00000000-0005-0000-0000-00003D050000}"/>
    <cellStyle name="_교대2_P7_동해교대(PILE)" xfId="299" xr:uid="{00000000-0005-0000-0000-00003E050000}"/>
    <cellStyle name="_교대2_P7_석산고가a2(직접기초)SI" xfId="300" xr:uid="{00000000-0005-0000-0000-00003F050000}"/>
    <cellStyle name="_교대2_P7_신둔천Abut(PILE)-시점" xfId="301" xr:uid="{00000000-0005-0000-0000-000040050000}"/>
    <cellStyle name="_교대2_P7_신둔천Abut(PILE)-쫑점" xfId="302" xr:uid="{00000000-0005-0000-0000-000041050000}"/>
    <cellStyle name="_교대2_기타" xfId="242" xr:uid="{00000000-0005-0000-0000-000042050000}"/>
    <cellStyle name="_교대2_기타_Abut(PILE)-SI" xfId="247" xr:uid="{00000000-0005-0000-0000-000043050000}"/>
    <cellStyle name="_교대2_기타_동해교대(PILE)" xfId="243" xr:uid="{00000000-0005-0000-0000-000044050000}"/>
    <cellStyle name="_교대2_기타_석산고가a2(직접기초)SI" xfId="244" xr:uid="{00000000-0005-0000-0000-000045050000}"/>
    <cellStyle name="_교대2_기타_신둔천Abut(PILE)-시점" xfId="245" xr:uid="{00000000-0005-0000-0000-000046050000}"/>
    <cellStyle name="_교대2_기타_신둔천Abut(PILE)-쫑점" xfId="246" xr:uid="{00000000-0005-0000-0000-000047050000}"/>
    <cellStyle name="_교대2_남정과선교(최종)" xfId="248" xr:uid="{00000000-0005-0000-0000-000048050000}"/>
    <cellStyle name="_교대2_동해교대(PILE)" xfId="249" xr:uid="{00000000-0005-0000-0000-000049050000}"/>
    <cellStyle name="_교대2_석산고가a2(직접기초)SI" xfId="250" xr:uid="{00000000-0005-0000-0000-00004A050000}"/>
    <cellStyle name="_교대2_신둔천Abut(PILE)-시점" xfId="251" xr:uid="{00000000-0005-0000-0000-00004B050000}"/>
    <cellStyle name="_교대2_신둔천Abut(PILE)-쫑점" xfId="252" xr:uid="{00000000-0005-0000-0000-00004C050000}"/>
    <cellStyle name="_교대2_용문교-P8" xfId="265" xr:uid="{00000000-0005-0000-0000-00004D050000}"/>
    <cellStyle name="_교대2_용문교-P8_Abut(PILE)-SI" xfId="270" xr:uid="{00000000-0005-0000-0000-00004E050000}"/>
    <cellStyle name="_교대2_용문교-P8_동해교대(PILE)" xfId="266" xr:uid="{00000000-0005-0000-0000-00004F050000}"/>
    <cellStyle name="_교대2_용문교-P8_석산고가a2(직접기초)SI" xfId="267" xr:uid="{00000000-0005-0000-0000-000050050000}"/>
    <cellStyle name="_교대2_용문교-P8_신둔천Abut(PILE)-시점" xfId="268" xr:uid="{00000000-0005-0000-0000-000051050000}"/>
    <cellStyle name="_교대2_용문교-P8_신둔천Abut(PILE)-쫑점" xfId="269" xr:uid="{00000000-0005-0000-0000-000052050000}"/>
    <cellStyle name="_교대2_용문교-시점측교대(입고선)" xfId="253" xr:uid="{00000000-0005-0000-0000-000053050000}"/>
    <cellStyle name="_교대2_용문교-시점측교대(입고선)_Abut(PILE)-SI" xfId="258" xr:uid="{00000000-0005-0000-0000-000054050000}"/>
    <cellStyle name="_교대2_용문교-시점측교대(입고선)_동해교대(PILE)" xfId="254" xr:uid="{00000000-0005-0000-0000-000055050000}"/>
    <cellStyle name="_교대2_용문교-시점측교대(입고선)_석산고가a2(직접기초)SI" xfId="255" xr:uid="{00000000-0005-0000-0000-000056050000}"/>
    <cellStyle name="_교대2_용문교-시점측교대(입고선)_신둔천Abut(PILE)-시점" xfId="256" xr:uid="{00000000-0005-0000-0000-000057050000}"/>
    <cellStyle name="_교대2_용문교-시점측교대(입고선)_신둔천Abut(PILE)-쫑점" xfId="257" xr:uid="{00000000-0005-0000-0000-000058050000}"/>
    <cellStyle name="_교대2_용문교-시점측교대(직접기초)" xfId="259" xr:uid="{00000000-0005-0000-0000-000059050000}"/>
    <cellStyle name="_교대2_용문교-시점측교대(직접기초)_Abut(PILE)-SI" xfId="264" xr:uid="{00000000-0005-0000-0000-00005A050000}"/>
    <cellStyle name="_교대2_용문교-시점측교대(직접기초)_동해교대(PILE)" xfId="260" xr:uid="{00000000-0005-0000-0000-00005B050000}"/>
    <cellStyle name="_교대2_용문교-시점측교대(직접기초)_석산고가a2(직접기초)SI" xfId="261" xr:uid="{00000000-0005-0000-0000-00005C050000}"/>
    <cellStyle name="_교대2_용문교-시점측교대(직접기초)_신둔천Abut(PILE)-시점" xfId="262" xr:uid="{00000000-0005-0000-0000-00005D050000}"/>
    <cellStyle name="_교대2_용문교-시점측교대(직접기초)_신둔천Abut(PILE)-쫑점" xfId="263" xr:uid="{00000000-0005-0000-0000-00005E050000}"/>
    <cellStyle name="_교대2_축인장고려시" xfId="271" xr:uid="{00000000-0005-0000-0000-00005F050000}"/>
    <cellStyle name="_교대2_하중 및 작용위치" xfId="272" xr:uid="{00000000-0005-0000-0000-000060050000}"/>
    <cellStyle name="_교대2_하중 및 작용위치_Abut(PILE)-SI" xfId="277" xr:uid="{00000000-0005-0000-0000-000061050000}"/>
    <cellStyle name="_교대2_하중 및 작용위치_동해교대(PILE)" xfId="273" xr:uid="{00000000-0005-0000-0000-000062050000}"/>
    <cellStyle name="_교대2_하중 및 작용위치_석산고가a2(직접기초)SI" xfId="274" xr:uid="{00000000-0005-0000-0000-000063050000}"/>
    <cellStyle name="_교대2_하중 및 작용위치_신둔천Abut(PILE)-시점" xfId="275" xr:uid="{00000000-0005-0000-0000-000064050000}"/>
    <cellStyle name="_교대2_하중 및 작용위치_신둔천Abut(PILE)-쫑점" xfId="276" xr:uid="{00000000-0005-0000-0000-000065050000}"/>
    <cellStyle name="_교대2-1" xfId="304" xr:uid="{00000000-0005-0000-0000-000066050000}"/>
    <cellStyle name="_교대2-1_A1(직접기초)-0409" xfId="341" xr:uid="{00000000-0005-0000-0000-000067050000}"/>
    <cellStyle name="_교대2-1_Abut(PILE)-SI" xfId="342" xr:uid="{00000000-0005-0000-0000-000068050000}"/>
    <cellStyle name="_교대2-1_P1" xfId="343" xr:uid="{00000000-0005-0000-0000-000069050000}"/>
    <cellStyle name="_교대2-1_P1_Abut(PILE)-SI" xfId="348" xr:uid="{00000000-0005-0000-0000-00006A050000}"/>
    <cellStyle name="_교대2-1_P1_동해교대(PILE)" xfId="344" xr:uid="{00000000-0005-0000-0000-00006B050000}"/>
    <cellStyle name="_교대2-1_P1_석산고가a2(직접기초)SI" xfId="345" xr:uid="{00000000-0005-0000-0000-00006C050000}"/>
    <cellStyle name="_교대2-1_P1_신둔천Abut(PILE)-시점" xfId="346" xr:uid="{00000000-0005-0000-0000-00006D050000}"/>
    <cellStyle name="_교대2-1_P1_신둔천Abut(PILE)-쫑점" xfId="347" xr:uid="{00000000-0005-0000-0000-00006E050000}"/>
    <cellStyle name="_교대2-1_P5" xfId="349" xr:uid="{00000000-0005-0000-0000-00006F050000}"/>
    <cellStyle name="_교대2-1_P5_Abut(PILE)-SI" xfId="360" xr:uid="{00000000-0005-0000-0000-000070050000}"/>
    <cellStyle name="_교대2-1_P5_동해교대(PILE)" xfId="350" xr:uid="{00000000-0005-0000-0000-000071050000}"/>
    <cellStyle name="_교대2-1_P5_석산고가a2(직접기초)SI" xfId="351" xr:uid="{00000000-0005-0000-0000-000072050000}"/>
    <cellStyle name="_교대2-1_P5_신둔천Abut(PILE)-시점" xfId="352" xr:uid="{00000000-0005-0000-0000-000073050000}"/>
    <cellStyle name="_교대2-1_P5_신둔천Abut(PILE)-쫑점" xfId="353" xr:uid="{00000000-0005-0000-0000-000074050000}"/>
    <cellStyle name="_교대2-1_P5_화전교교각계산서-P1" xfId="354" xr:uid="{00000000-0005-0000-0000-000075050000}"/>
    <cellStyle name="_교대2-1_P5_화전교교각계산서-P1_Abut(PILE)-SI" xfId="359" xr:uid="{00000000-0005-0000-0000-000076050000}"/>
    <cellStyle name="_교대2-1_P5_화전교교각계산서-P1_동해교대(PILE)" xfId="355" xr:uid="{00000000-0005-0000-0000-000077050000}"/>
    <cellStyle name="_교대2-1_P5_화전교교각계산서-P1_석산고가a2(직접기초)SI" xfId="356" xr:uid="{00000000-0005-0000-0000-000078050000}"/>
    <cellStyle name="_교대2-1_P5_화전교교각계산서-P1_신둔천Abut(PILE)-시점" xfId="357" xr:uid="{00000000-0005-0000-0000-000079050000}"/>
    <cellStyle name="_교대2-1_P5_화전교교각계산서-P1_신둔천Abut(PILE)-쫑점" xfId="358" xr:uid="{00000000-0005-0000-0000-00007A050000}"/>
    <cellStyle name="_교대2-1_P7" xfId="361" xr:uid="{00000000-0005-0000-0000-00007B050000}"/>
    <cellStyle name="_교대2-1_P7_Abut(PILE)-SI" xfId="366" xr:uid="{00000000-0005-0000-0000-00007C050000}"/>
    <cellStyle name="_교대2-1_P7_동해교대(PILE)" xfId="362" xr:uid="{00000000-0005-0000-0000-00007D050000}"/>
    <cellStyle name="_교대2-1_P7_석산고가a2(직접기초)SI" xfId="363" xr:uid="{00000000-0005-0000-0000-00007E050000}"/>
    <cellStyle name="_교대2-1_P7_신둔천Abut(PILE)-시점" xfId="364" xr:uid="{00000000-0005-0000-0000-00007F050000}"/>
    <cellStyle name="_교대2-1_P7_신둔천Abut(PILE)-쫑점" xfId="365" xr:uid="{00000000-0005-0000-0000-000080050000}"/>
    <cellStyle name="_교대2-1_기타" xfId="305" xr:uid="{00000000-0005-0000-0000-000081050000}"/>
    <cellStyle name="_교대2-1_기타_Abut(PILE)-SI" xfId="310" xr:uid="{00000000-0005-0000-0000-000082050000}"/>
    <cellStyle name="_교대2-1_기타_동해교대(PILE)" xfId="306" xr:uid="{00000000-0005-0000-0000-000083050000}"/>
    <cellStyle name="_교대2-1_기타_석산고가a2(직접기초)SI" xfId="307" xr:uid="{00000000-0005-0000-0000-000084050000}"/>
    <cellStyle name="_교대2-1_기타_신둔천Abut(PILE)-시점" xfId="308" xr:uid="{00000000-0005-0000-0000-000085050000}"/>
    <cellStyle name="_교대2-1_기타_신둔천Abut(PILE)-쫑점" xfId="309" xr:uid="{00000000-0005-0000-0000-000086050000}"/>
    <cellStyle name="_교대2-1_남정과선교(최종)" xfId="311" xr:uid="{00000000-0005-0000-0000-000087050000}"/>
    <cellStyle name="_교대2-1_동해교대(PILE)" xfId="312" xr:uid="{00000000-0005-0000-0000-000088050000}"/>
    <cellStyle name="_교대2-1_석산고가a2(직접기초)SI" xfId="313" xr:uid="{00000000-0005-0000-0000-000089050000}"/>
    <cellStyle name="_교대2-1_신둔천Abut(PILE)-시점" xfId="314" xr:uid="{00000000-0005-0000-0000-00008A050000}"/>
    <cellStyle name="_교대2-1_신둔천Abut(PILE)-쫑점" xfId="315" xr:uid="{00000000-0005-0000-0000-00008B050000}"/>
    <cellStyle name="_교대2-1_용문교-P8" xfId="328" xr:uid="{00000000-0005-0000-0000-00008C050000}"/>
    <cellStyle name="_교대2-1_용문교-P8_Abut(PILE)-SI" xfId="333" xr:uid="{00000000-0005-0000-0000-00008D050000}"/>
    <cellStyle name="_교대2-1_용문교-P8_동해교대(PILE)" xfId="329" xr:uid="{00000000-0005-0000-0000-00008E050000}"/>
    <cellStyle name="_교대2-1_용문교-P8_석산고가a2(직접기초)SI" xfId="330" xr:uid="{00000000-0005-0000-0000-00008F050000}"/>
    <cellStyle name="_교대2-1_용문교-P8_신둔천Abut(PILE)-시점" xfId="331" xr:uid="{00000000-0005-0000-0000-000090050000}"/>
    <cellStyle name="_교대2-1_용문교-P8_신둔천Abut(PILE)-쫑점" xfId="332" xr:uid="{00000000-0005-0000-0000-000091050000}"/>
    <cellStyle name="_교대2-1_용문교-시점측교대(입고선)" xfId="316" xr:uid="{00000000-0005-0000-0000-000092050000}"/>
    <cellStyle name="_교대2-1_용문교-시점측교대(입고선)_Abut(PILE)-SI" xfId="321" xr:uid="{00000000-0005-0000-0000-000093050000}"/>
    <cellStyle name="_교대2-1_용문교-시점측교대(입고선)_동해교대(PILE)" xfId="317" xr:uid="{00000000-0005-0000-0000-000094050000}"/>
    <cellStyle name="_교대2-1_용문교-시점측교대(입고선)_석산고가a2(직접기초)SI" xfId="318" xr:uid="{00000000-0005-0000-0000-000095050000}"/>
    <cellStyle name="_교대2-1_용문교-시점측교대(입고선)_신둔천Abut(PILE)-시점" xfId="319" xr:uid="{00000000-0005-0000-0000-000096050000}"/>
    <cellStyle name="_교대2-1_용문교-시점측교대(입고선)_신둔천Abut(PILE)-쫑점" xfId="320" xr:uid="{00000000-0005-0000-0000-000097050000}"/>
    <cellStyle name="_교대2-1_용문교-시점측교대(직접기초)" xfId="322" xr:uid="{00000000-0005-0000-0000-000098050000}"/>
    <cellStyle name="_교대2-1_용문교-시점측교대(직접기초)_Abut(PILE)-SI" xfId="327" xr:uid="{00000000-0005-0000-0000-000099050000}"/>
    <cellStyle name="_교대2-1_용문교-시점측교대(직접기초)_동해교대(PILE)" xfId="323" xr:uid="{00000000-0005-0000-0000-00009A050000}"/>
    <cellStyle name="_교대2-1_용문교-시점측교대(직접기초)_석산고가a2(직접기초)SI" xfId="324" xr:uid="{00000000-0005-0000-0000-00009B050000}"/>
    <cellStyle name="_교대2-1_용문교-시점측교대(직접기초)_신둔천Abut(PILE)-시점" xfId="325" xr:uid="{00000000-0005-0000-0000-00009C050000}"/>
    <cellStyle name="_교대2-1_용문교-시점측교대(직접기초)_신둔천Abut(PILE)-쫑점" xfId="326" xr:uid="{00000000-0005-0000-0000-00009D050000}"/>
    <cellStyle name="_교대2-1_축인장고려시" xfId="334" xr:uid="{00000000-0005-0000-0000-00009E050000}"/>
    <cellStyle name="_교대2-1_하중 및 작용위치" xfId="335" xr:uid="{00000000-0005-0000-0000-00009F050000}"/>
    <cellStyle name="_교대2-1_하중 및 작용위치_Abut(PILE)-SI" xfId="340" xr:uid="{00000000-0005-0000-0000-0000A0050000}"/>
    <cellStyle name="_교대2-1_하중 및 작용위치_동해교대(PILE)" xfId="336" xr:uid="{00000000-0005-0000-0000-0000A1050000}"/>
    <cellStyle name="_교대2-1_하중 및 작용위치_석산고가a2(직접기초)SI" xfId="337" xr:uid="{00000000-0005-0000-0000-0000A2050000}"/>
    <cellStyle name="_교대2-1_하중 및 작용위치_신둔천Abut(PILE)-시점" xfId="338" xr:uid="{00000000-0005-0000-0000-0000A3050000}"/>
    <cellStyle name="_교대2-1_하중 및 작용위치_신둔천Abut(PILE)-쫑점" xfId="339" xr:uid="{00000000-0005-0000-0000-0000A4050000}"/>
    <cellStyle name="_교육인적자원혁신박람회-전시" xfId="5209" xr:uid="{00000000-0005-0000-0000-0000A5050000}"/>
    <cellStyle name="_교육인적자원혁신박람회-행사" xfId="5210" xr:uid="{00000000-0005-0000-0000-0000A6050000}"/>
    <cellStyle name="_구로지사 증축 및 보수공사 2차(최종)-12.16(신규)" xfId="5211" xr:uid="{00000000-0005-0000-0000-0000A7050000}"/>
    <cellStyle name="_구로지사 증축 및 보수공사(최종)+개요" xfId="5212" xr:uid="{00000000-0005-0000-0000-0000A8050000}"/>
    <cellStyle name="_구즉내역서" xfId="5213" xr:uid="{00000000-0005-0000-0000-0000A9050000}"/>
    <cellStyle name="_국가에너지종합정보db구축사업_기능점수산출(1)" xfId="367" xr:uid="{00000000-0005-0000-0000-0000AA050000}"/>
    <cellStyle name="_국도23호선영암연소지구내역서" xfId="5214" xr:uid="{00000000-0005-0000-0000-0000AB050000}"/>
    <cellStyle name="_국도38호선통리지구내역서" xfId="5215" xr:uid="{00000000-0005-0000-0000-0000AC050000}"/>
    <cellStyle name="_국도42호선여량지구오르막차로" xfId="368" xr:uid="{00000000-0005-0000-0000-0000AD050000}"/>
    <cellStyle name="_국도ITS(소프트웨어)" xfId="5216" xr:uid="{00000000-0005-0000-0000-0000AE050000}"/>
    <cellStyle name="_국립남도국악원시각조형물-(조정)" xfId="5217" xr:uid="{00000000-0005-0000-0000-0000AF050000}"/>
    <cellStyle name="_국립중앙박물관사인(전시)" xfId="5218" xr:uid="{00000000-0005-0000-0000-0000B0050000}"/>
    <cellStyle name="_군산시_UIS설계서(0308)" xfId="7357" xr:uid="{00000000-0005-0000-0000-0000B1050000}"/>
    <cellStyle name="_근원거리통신망" xfId="5219" xr:uid="{00000000-0005-0000-0000-0000B2050000}"/>
    <cellStyle name="_금속 변경계약내역서-(0214)" xfId="5220" xr:uid="{00000000-0005-0000-0000-0000B3050000}"/>
    <cellStyle name="_금천청소년수련관(토목林)" xfId="5221" xr:uid="{00000000-0005-0000-0000-0000B4050000}"/>
    <cellStyle name="_기본형" xfId="5222" xr:uid="{00000000-0005-0000-0000-0000B5050000}"/>
    <cellStyle name="_기쁜우리체육센터 건립공사(원가제출)" xfId="5223" xr:uid="{00000000-0005-0000-0000-0000B6050000}"/>
    <cellStyle name="_기성검사원" xfId="5224" xr:uid="{00000000-0005-0000-0000-0000B7050000}"/>
    <cellStyle name="_기성검사원_내역서" xfId="5225" xr:uid="{00000000-0005-0000-0000-0000B8050000}"/>
    <cellStyle name="_기아자동차 수원서비스센터 UT설비 개보수공사" xfId="5226" xr:uid="{00000000-0005-0000-0000-0000B9050000}"/>
    <cellStyle name="_기존+신규추가소프트웨어" xfId="5227" xr:uid="{00000000-0005-0000-0000-0000BA050000}"/>
    <cellStyle name="_기초공사" xfId="369" xr:uid="{00000000-0005-0000-0000-0000BB050000}"/>
    <cellStyle name="_기초단가표" xfId="5228" xr:uid="{00000000-0005-0000-0000-0000BC050000}"/>
    <cellStyle name="_기타" xfId="370" xr:uid="{00000000-0005-0000-0000-0000BD050000}"/>
    <cellStyle name="_기타_Abut(PILE)-SI" xfId="381" xr:uid="{00000000-0005-0000-0000-0000BE050000}"/>
    <cellStyle name="_기타_동해교대(PILE)" xfId="371" xr:uid="{00000000-0005-0000-0000-0000BF050000}"/>
    <cellStyle name="_기타_석산고가a2(직접기초)SI" xfId="372" xr:uid="{00000000-0005-0000-0000-0000C0050000}"/>
    <cellStyle name="_기타_신둔천Abut(PILE)-시점" xfId="373" xr:uid="{00000000-0005-0000-0000-0000C1050000}"/>
    <cellStyle name="_기타_신둔천Abut(PILE)-쫑점" xfId="374" xr:uid="{00000000-0005-0000-0000-0000C2050000}"/>
    <cellStyle name="_기타_화전교교각계산서-P1" xfId="375" xr:uid="{00000000-0005-0000-0000-0000C3050000}"/>
    <cellStyle name="_기타_화전교교각계산서-P1_Abut(PILE)-SI" xfId="380" xr:uid="{00000000-0005-0000-0000-0000C4050000}"/>
    <cellStyle name="_기타_화전교교각계산서-P1_동해교대(PILE)" xfId="376" xr:uid="{00000000-0005-0000-0000-0000C5050000}"/>
    <cellStyle name="_기타_화전교교각계산서-P1_석산고가a2(직접기초)SI" xfId="377" xr:uid="{00000000-0005-0000-0000-0000C6050000}"/>
    <cellStyle name="_기타_화전교교각계산서-P1_신둔천Abut(PILE)-시점" xfId="378" xr:uid="{00000000-0005-0000-0000-0000C7050000}"/>
    <cellStyle name="_기타_화전교교각계산서-P1_신둔천Abut(PILE)-쫑점" xfId="379" xr:uid="{00000000-0005-0000-0000-0000C8050000}"/>
    <cellStyle name="_기흥4차내역(0922일위)" xfId="5229" xr:uid="{00000000-0005-0000-0000-0000C9050000}"/>
    <cellStyle name="_기흥읍청사신축공사(조원)" xfId="382" xr:uid="{00000000-0005-0000-0000-0000CA050000}"/>
    <cellStyle name="_길동생태문화센터전시" xfId="5230" xr:uid="{00000000-0005-0000-0000-0000CB050000}"/>
    <cellStyle name="_김제시 GIS 구축사업 설계내역서_시스템부문_4" xfId="7359" xr:uid="{00000000-0005-0000-0000-0000CC050000}"/>
    <cellStyle name="_김제시 도로와 지하시설물 공동구축사업 설계서_계약(1차년도)_1" xfId="7358" xr:uid="{00000000-0005-0000-0000-0000CD050000}"/>
    <cellStyle name="_김천시설계서(제출용)" xfId="7360" xr:uid="{00000000-0005-0000-0000-0000CE050000}"/>
    <cellStyle name="_김포GIS설계1차(최종본.01.05)" xfId="7362" xr:uid="{00000000-0005-0000-0000-0000CF050000}"/>
    <cellStyle name="_김포시 UIS-설계내역서" xfId="7361" xr:uid="{00000000-0005-0000-0000-0000D0050000}"/>
    <cellStyle name="_김해분성고(동성)" xfId="383" xr:uid="{00000000-0005-0000-0000-0000D1050000}"/>
    <cellStyle name="_김해시_도로와지하시설물도공동구축사업 설계내역서.2.9" xfId="7363" xr:uid="{00000000-0005-0000-0000-0000D2050000}"/>
    <cellStyle name="_나노엔텍(임금)" xfId="384" xr:uid="{00000000-0005-0000-0000-0000D3050000}"/>
    <cellStyle name="_나주모형-충무" xfId="5231" xr:uid="{00000000-0005-0000-0000-0000D4050000}"/>
    <cellStyle name="_나주사인-충무" xfId="5232" xr:uid="{00000000-0005-0000-0000-0000D5050000}"/>
    <cellStyle name="_나주의장" xfId="5233" xr:uid="{00000000-0005-0000-0000-0000D6050000}"/>
    <cellStyle name="_난계국악당일위대가" xfId="5234" xr:uid="{00000000-0005-0000-0000-0000D7050000}"/>
    <cellStyle name="_난계국악당일위대가_1" xfId="5235" xr:uid="{00000000-0005-0000-0000-0000D8050000}"/>
    <cellStyle name="_난계국악당일위대가_2" xfId="5236" xr:uid="{00000000-0005-0000-0000-0000D9050000}"/>
    <cellStyle name="_남원국악2층-전기공사" xfId="5237" xr:uid="{00000000-0005-0000-0000-0000DA050000}"/>
    <cellStyle name="_남원국악2층-전기공사-수정" xfId="5238" xr:uid="{00000000-0005-0000-0000-0000DB050000}"/>
    <cellStyle name="_남정과선교(최종)" xfId="385" xr:uid="{00000000-0005-0000-0000-0000DC050000}"/>
    <cellStyle name="_내부용" xfId="5239" xr:uid="{00000000-0005-0000-0000-0000DD050000}"/>
    <cellStyle name="_내역" xfId="5240" xr:uid="{00000000-0005-0000-0000-0000DE050000}"/>
    <cellStyle name="_내역(2_개방형)" xfId="5241" xr:uid="{00000000-0005-0000-0000-0000DF050000}"/>
    <cellStyle name="_내역(5_개방형변형)" xfId="5242" xr:uid="{00000000-0005-0000-0000-0000E0050000}"/>
    <cellStyle name="_내역(991895-7)" xfId="386" xr:uid="{00000000-0005-0000-0000-0000E1050000}"/>
    <cellStyle name="_내역(991895-7)-01" xfId="387" xr:uid="{00000000-0005-0000-0000-0000E2050000}"/>
    <cellStyle name="_내역(991895-7)-12-3일작업" xfId="388" xr:uid="{00000000-0005-0000-0000-0000E3050000}"/>
    <cellStyle name="_내역(AV)" xfId="5243" xr:uid="{00000000-0005-0000-0000-0000E4050000}"/>
    <cellStyle name="_내역(복정동4호공영주차장.준공1011)" xfId="389" xr:uid="{00000000-0005-0000-0000-0000E5050000}"/>
    <cellStyle name="_내역_설계내역서" xfId="5244" xr:uid="{00000000-0005-0000-0000-0000E6050000}"/>
    <cellStyle name="_내역_설계내역서(01.17)" xfId="5245" xr:uid="{00000000-0005-0000-0000-0000E7050000}"/>
    <cellStyle name="_내역-1" xfId="5246" xr:uid="{00000000-0005-0000-0000-0000E8050000}"/>
    <cellStyle name="_내역서" xfId="390" xr:uid="{00000000-0005-0000-0000-0000E9050000}"/>
    <cellStyle name="_내역서 2" xfId="5247" xr:uid="{00000000-0005-0000-0000-0000EA050000}"/>
    <cellStyle name="_내역서(서남권)" xfId="5248" xr:uid="{00000000-0005-0000-0000-0000EB050000}"/>
    <cellStyle name="_내역서_승강기 및 CRT 감시반(0416)" xfId="5249" xr:uid="{00000000-0005-0000-0000-0000EC050000}"/>
    <cellStyle name="_내역서_신기술제품_내식성실험대" xfId="5250" xr:uid="{00000000-0005-0000-0000-0000ED050000}"/>
    <cellStyle name="_내역서_전송_물량공수" xfId="5251" xr:uid="{00000000-0005-0000-0000-0000EE050000}"/>
    <cellStyle name="_내역서_탈수기-제작" xfId="5252" xr:uid="{00000000-0005-0000-0000-0000EF050000}"/>
    <cellStyle name="_내역서+개요(월배통신)" xfId="391" xr:uid="{00000000-0005-0000-0000-0000F0050000}"/>
    <cellStyle name="_내역서+개요(전기)-6.7(최종)" xfId="392" xr:uid="{00000000-0005-0000-0000-0000F1050000}"/>
    <cellStyle name="_내역서+개요(통신)" xfId="393" xr:uid="{00000000-0005-0000-0000-0000F2050000}"/>
    <cellStyle name="_내역서및설계서" xfId="394" xr:uid="{00000000-0005-0000-0000-0000F3050000}"/>
    <cellStyle name="_내역수정(검토0" xfId="5255" xr:uid="{00000000-0005-0000-0000-0000F4050000}"/>
    <cellStyle name="_냉각탑배관개선공사" xfId="5256" xr:uid="{00000000-0005-0000-0000-0000F5050000}"/>
    <cellStyle name="_냉부하" xfId="395" xr:uid="{00000000-0005-0000-0000-0000F6050000}"/>
    <cellStyle name="_농수로3종외-최종" xfId="396" xr:uid="{00000000-0005-0000-0000-0000F7050000}"/>
    <cellStyle name="_다산묘역" xfId="5257" xr:uid="{00000000-0005-0000-0000-0000F8050000}"/>
    <cellStyle name="_다우SW(1023)" xfId="7364" xr:uid="{00000000-0005-0000-0000-0000F9050000}"/>
    <cellStyle name="_단가 산출조서" xfId="5258" xr:uid="{00000000-0005-0000-0000-0000FA050000}"/>
    <cellStyle name="_단가,제조노임업데이트(2006.1)" xfId="5259" xr:uid="{00000000-0005-0000-0000-0000FB050000}"/>
    <cellStyle name="_단가비교" xfId="397" xr:uid="{00000000-0005-0000-0000-0000FC050000}"/>
    <cellStyle name="_단가표" xfId="5260" xr:uid="{00000000-0005-0000-0000-0000FD050000}"/>
    <cellStyle name="_대갑견적" xfId="398" xr:uid="{00000000-0005-0000-0000-0000FE050000}"/>
    <cellStyle name="_대갑견적1" xfId="399" xr:uid="{00000000-0005-0000-0000-0000FF050000}"/>
    <cellStyle name="_대구박물관_내역서" xfId="5261" xr:uid="{00000000-0005-0000-0000-000000060000}"/>
    <cellStyle name="_대신환경기술" xfId="400" xr:uid="{00000000-0005-0000-0000-000001060000}"/>
    <cellStyle name="_대왕콘크리트" xfId="401" xr:uid="{00000000-0005-0000-0000-000002060000}"/>
    <cellStyle name="_대전망운용국 대수선 전기공사+개요" xfId="402" xr:uid="{00000000-0005-0000-0000-000003060000}"/>
    <cellStyle name="_대한체육회 홈페이지 구축-기능" xfId="5262" xr:uid="{00000000-0005-0000-0000-000004060000}"/>
    <cellStyle name="_덕양문화 대비견적서-041117" xfId="5263" xr:uid="{00000000-0005-0000-0000-000005060000}"/>
    <cellStyle name="_도고천품의안11" xfId="5264" xr:uid="{00000000-0005-0000-0000-000006060000}"/>
    <cellStyle name="_도고천품의안11_1" xfId="5265" xr:uid="{00000000-0005-0000-0000-000007060000}"/>
    <cellStyle name="_도고천품의안11_1_통영중앙시장(최종)" xfId="5266" xr:uid="{00000000-0005-0000-0000-000008060000}"/>
    <cellStyle name="_도고천품의안11_1_통영중앙시장(최종)_통영중앙시장(최종)" xfId="5267" xr:uid="{00000000-0005-0000-0000-000009060000}"/>
    <cellStyle name="_도고천품의안11_광주평동투찰" xfId="5268" xr:uid="{00000000-0005-0000-0000-00000A060000}"/>
    <cellStyle name="_도고천품의안11_광주평동투찰_통영중앙시장(최종)" xfId="5269" xr:uid="{00000000-0005-0000-0000-00000B060000}"/>
    <cellStyle name="_도고천품의안11_광주평동투찰_통영중앙시장(최종)_통영중앙시장(최종)" xfId="5270" xr:uid="{00000000-0005-0000-0000-00000C060000}"/>
    <cellStyle name="_도고천품의안11_광주평동품의1" xfId="5271" xr:uid="{00000000-0005-0000-0000-00000D060000}"/>
    <cellStyle name="_도고천품의안11_광주평동품의1_통영중앙시장(최종)" xfId="5272" xr:uid="{00000000-0005-0000-0000-00000E060000}"/>
    <cellStyle name="_도고천품의안11_광주평동품의1_통영중앙시장(최종)_통영중앙시장(최종)" xfId="5273" xr:uid="{00000000-0005-0000-0000-00000F060000}"/>
    <cellStyle name="_도고천품의안11_송학하수품의(설계넣고)" xfId="5274" xr:uid="{00000000-0005-0000-0000-000010060000}"/>
    <cellStyle name="_도고천품의안11_송학하수품의(설계넣고)_통영중앙시장(최종)" xfId="5275" xr:uid="{00000000-0005-0000-0000-000011060000}"/>
    <cellStyle name="_도고천품의안11_송학하수품의(설계넣고)_통영중앙시장(최종)_통영중앙시장(최종)" xfId="5276" xr:uid="{00000000-0005-0000-0000-000012060000}"/>
    <cellStyle name="_도고천품의안11_통영중앙시장(최종)" xfId="5277" xr:uid="{00000000-0005-0000-0000-000013060000}"/>
    <cellStyle name="_도고천품의안11_통영중앙시장(최종)_통영중앙시장(최종)" xfId="5278" xr:uid="{00000000-0005-0000-0000-000014060000}"/>
    <cellStyle name="_도로공사M-DWDM구축설치공사비용" xfId="5280" xr:uid="{00000000-0005-0000-0000-000015060000}"/>
    <cellStyle name="_도로공사대전지사" xfId="5279" xr:uid="{00000000-0005-0000-0000-000016060000}"/>
    <cellStyle name="_도로및지하시설물도공동구축사업 설계내역서.1.0" xfId="7365" xr:uid="{00000000-0005-0000-0000-000017060000}"/>
    <cellStyle name="_도로와 지하시설물도 구축사업(2차) 설계내역서_v4" xfId="7366" xr:uid="{00000000-0005-0000-0000-000018060000}"/>
    <cellStyle name="_도로와 지하시설물도 시범사업 설계내역서_1.2" xfId="7367" xr:uid="{00000000-0005-0000-0000-000019060000}"/>
    <cellStyle name="_도보고(2002).xls" xfId="403" xr:uid="{00000000-0005-0000-0000-00001A060000}"/>
    <cellStyle name="_도보고(2002).xls_1" xfId="404" xr:uid="{00000000-0005-0000-0000-00001B060000}"/>
    <cellStyle name="_도보고(2002).xls_2" xfId="405" xr:uid="{00000000-0005-0000-0000-00001C060000}"/>
    <cellStyle name="_도보고(2002).xls_3" xfId="406" xr:uid="{00000000-0005-0000-0000-00001D060000}"/>
    <cellStyle name="_도보고(2002).xls_4" xfId="407" xr:uid="{00000000-0005-0000-0000-00001E060000}"/>
    <cellStyle name="_도보고(2002).xls_5" xfId="408" xr:uid="{00000000-0005-0000-0000-00001F060000}"/>
    <cellStyle name="_도보고(2002).xls_6" xfId="409" xr:uid="{00000000-0005-0000-0000-000020060000}"/>
    <cellStyle name="_도보고(2003).xls" xfId="410" xr:uid="{00000000-0005-0000-0000-000021060000}"/>
    <cellStyle name="_도보고(2003).xls_1" xfId="411" xr:uid="{00000000-0005-0000-0000-000022060000}"/>
    <cellStyle name="_도보고(2003).xls_2" xfId="412" xr:uid="{00000000-0005-0000-0000-000023060000}"/>
    <cellStyle name="_도보고(2003).xls_3" xfId="413" xr:uid="{00000000-0005-0000-0000-000024060000}"/>
    <cellStyle name="_도보고(2003).xls_4" xfId="414" xr:uid="{00000000-0005-0000-0000-000025060000}"/>
    <cellStyle name="_도보고(2003).xls_5" xfId="415" xr:uid="{00000000-0005-0000-0000-000026060000}"/>
    <cellStyle name="_도보고(2003).xls_6" xfId="416" xr:uid="{00000000-0005-0000-0000-000027060000}"/>
    <cellStyle name="_도보고(2003년)" xfId="417" xr:uid="{00000000-0005-0000-0000-000028060000}"/>
    <cellStyle name="_도보고(2003년)_1" xfId="418" xr:uid="{00000000-0005-0000-0000-000029060000}"/>
    <cellStyle name="_도보고(2003년)_2" xfId="419" xr:uid="{00000000-0005-0000-0000-00002A060000}"/>
    <cellStyle name="_도보고(2003년)_3" xfId="420" xr:uid="{00000000-0005-0000-0000-00002B060000}"/>
    <cellStyle name="_도보고(2003년)_4" xfId="421" xr:uid="{00000000-0005-0000-0000-00002C060000}"/>
    <cellStyle name="_도보고(2003년)_5" xfId="422" xr:uid="{00000000-0005-0000-0000-00002D060000}"/>
    <cellStyle name="_도보고(2003년)_6" xfId="423" xr:uid="{00000000-0005-0000-0000-00002E060000}"/>
    <cellStyle name="_도보고(2004년)" xfId="424" xr:uid="{00000000-0005-0000-0000-00002F060000}"/>
    <cellStyle name="_도보고(2004년)_1" xfId="425" xr:uid="{00000000-0005-0000-0000-000030060000}"/>
    <cellStyle name="_도보고(2004년)_2" xfId="426" xr:uid="{00000000-0005-0000-0000-000031060000}"/>
    <cellStyle name="_도보고(2004년)_3" xfId="427" xr:uid="{00000000-0005-0000-0000-000032060000}"/>
    <cellStyle name="_도보고(2004년)_4" xfId="428" xr:uid="{00000000-0005-0000-0000-000033060000}"/>
    <cellStyle name="_도보고(2004년)_5" xfId="429" xr:uid="{00000000-0005-0000-0000-000034060000}"/>
    <cellStyle name="_도보고(2004년)_6" xfId="430" xr:uid="{00000000-0005-0000-0000-000035060000}"/>
    <cellStyle name="_도보고(2005년)" xfId="431" xr:uid="{00000000-0005-0000-0000-000036060000}"/>
    <cellStyle name="_도보고(2005년)_1" xfId="432" xr:uid="{00000000-0005-0000-0000-000037060000}"/>
    <cellStyle name="_도보고(2005년)_2" xfId="433" xr:uid="{00000000-0005-0000-0000-000038060000}"/>
    <cellStyle name="_도보고(2005년)_3" xfId="434" xr:uid="{00000000-0005-0000-0000-000039060000}"/>
    <cellStyle name="_도보고(2005년)_4" xfId="435" xr:uid="{00000000-0005-0000-0000-00003A060000}"/>
    <cellStyle name="_도보고(2005년)_5" xfId="436" xr:uid="{00000000-0005-0000-0000-00003B060000}"/>
    <cellStyle name="_도보고(2005년)_6" xfId="437" xr:uid="{00000000-0005-0000-0000-00003C060000}"/>
    <cellStyle name="_도보고(2007년)" xfId="438" xr:uid="{00000000-0005-0000-0000-00003D060000}"/>
    <cellStyle name="_도보고(2007년)_1" xfId="439" xr:uid="{00000000-0005-0000-0000-00003E060000}"/>
    <cellStyle name="_도보고(2007년)_2" xfId="440" xr:uid="{00000000-0005-0000-0000-00003F060000}"/>
    <cellStyle name="_도보고(2007년)_3" xfId="441" xr:uid="{00000000-0005-0000-0000-000040060000}"/>
    <cellStyle name="_도보고(2007년)_4" xfId="442" xr:uid="{00000000-0005-0000-0000-000041060000}"/>
    <cellStyle name="_도보고(2007년)_5" xfId="443" xr:uid="{00000000-0005-0000-0000-000042060000}"/>
    <cellStyle name="_도보고자료(2004년)" xfId="444" xr:uid="{00000000-0005-0000-0000-000043060000}"/>
    <cellStyle name="_도보고자료(2004년)_1" xfId="445" xr:uid="{00000000-0005-0000-0000-000044060000}"/>
    <cellStyle name="_도보고자료(2004년)_2" xfId="446" xr:uid="{00000000-0005-0000-0000-000045060000}"/>
    <cellStyle name="_도보고자료(2004년)_3" xfId="447" xr:uid="{00000000-0005-0000-0000-000046060000}"/>
    <cellStyle name="_도보고자료(2004년)_4" xfId="448" xr:uid="{00000000-0005-0000-0000-000047060000}"/>
    <cellStyle name="_도보고자료(2004년)_5" xfId="449" xr:uid="{00000000-0005-0000-0000-000048060000}"/>
    <cellStyle name="_도보고자료(2004년)_6" xfId="450" xr:uid="{00000000-0005-0000-0000-000049060000}"/>
    <cellStyle name="_동대문실내체육관(천마낙찰)" xfId="451" xr:uid="{00000000-0005-0000-0000-00004A060000}"/>
    <cellStyle name="_동목포전화국제4회기성청구서" xfId="452" xr:uid="{00000000-0005-0000-0000-00004B060000}"/>
    <cellStyle name="_동원꽃농원" xfId="5281" xr:uid="{00000000-0005-0000-0000-00004C060000}"/>
    <cellStyle name="_동학농민(전기)(02.09.05)" xfId="453" xr:uid="{00000000-0005-0000-0000-00004D060000}"/>
    <cellStyle name="_동해교대(PILE)" xfId="454" xr:uid="{00000000-0005-0000-0000-00004E060000}"/>
    <cellStyle name="_동혁-강남교회신축공사" xfId="5282" xr:uid="{00000000-0005-0000-0000-00004F060000}"/>
    <cellStyle name="_두계변전소하도급" xfId="5283" xr:uid="{00000000-0005-0000-0000-000050060000}"/>
    <cellStyle name="_뒷부분" xfId="455" xr:uid="{00000000-0005-0000-0000-000051060000}"/>
    <cellStyle name="_디자인체험관 교육프로그램개발(투여인원10명)" xfId="456" xr:uid="{00000000-0005-0000-0000-000052060000}"/>
    <cellStyle name="_롯데2층일위대가-1" xfId="5284" xr:uid="{00000000-0005-0000-0000-000053060000}"/>
    <cellStyle name="_롯데2층일위대가-1_1" xfId="5285" xr:uid="{00000000-0005-0000-0000-000054060000}"/>
    <cellStyle name="_마이옥스견적" xfId="5286" xr:uid="{00000000-0005-0000-0000-000055060000}"/>
    <cellStyle name="_마이옥스견적_설계내역서" xfId="5287" xr:uid="{00000000-0005-0000-0000-000056060000}"/>
    <cellStyle name="_마이옥스견적_설계내역서(01.17)" xfId="5288" xr:uid="{00000000-0005-0000-0000-000057060000}"/>
    <cellStyle name="_마트계약내역서" xfId="5289" xr:uid="{00000000-0005-0000-0000-000058060000}"/>
    <cellStyle name="_만경강-산출서" xfId="5290" xr:uid="{00000000-0005-0000-0000-000059060000}"/>
    <cellStyle name="_매립방호책설치" xfId="457" xr:uid="{00000000-0005-0000-0000-00005A060000}"/>
    <cellStyle name="_매정견적보고" xfId="5291" xr:uid="{00000000-0005-0000-0000-00005B060000}"/>
    <cellStyle name="_명암지도로투찰2" xfId="5292" xr:uid="{00000000-0005-0000-0000-00005C060000}"/>
    <cellStyle name="_명암지도로투찰2_통영중앙시장(최종)" xfId="5293" xr:uid="{00000000-0005-0000-0000-00005D060000}"/>
    <cellStyle name="_명암지도로투찰2_통영중앙시장(최종)_통영중앙시장(최종)" xfId="5294" xr:uid="{00000000-0005-0000-0000-00005E060000}"/>
    <cellStyle name="_모바일 경기넷 구축 사업(최종)" xfId="5295" xr:uid="{00000000-0005-0000-0000-00005F060000}"/>
    <cellStyle name="_모형-내역서(12)" xfId="5296" xr:uid="{00000000-0005-0000-0000-000060060000}"/>
    <cellStyle name="_목동운동장 전광판(제조-최종)" xfId="5297" xr:uid="{00000000-0005-0000-0000-000061060000}"/>
    <cellStyle name="_목차" xfId="5298" xr:uid="{00000000-0005-0000-0000-000062060000}"/>
    <cellStyle name="_무역 전시회 지원성과" xfId="5299" xr:uid="{00000000-0005-0000-0000-000063060000}"/>
    <cellStyle name="_무인자동화장실" xfId="458" xr:uid="{00000000-0005-0000-0000-000064060000}"/>
    <cellStyle name="_문래동쇼핑몰" xfId="5300" xr:uid="{00000000-0005-0000-0000-000065060000}"/>
    <cellStyle name="_문정고내역" xfId="5301" xr:uid="{00000000-0005-0000-0000-000066060000}"/>
    <cellStyle name="_문정고하도" xfId="5302" xr:uid="{00000000-0005-0000-0000-000067060000}"/>
    <cellStyle name="_문화-설계변경(041101)" xfId="5303" xr:uid="{00000000-0005-0000-0000-000068060000}"/>
    <cellStyle name="_문화-설계변경(041117)" xfId="5304" xr:uid="{00000000-0005-0000-0000-000069060000}"/>
    <cellStyle name="_문화재GIS_설계내역_040718_v3" xfId="7368" xr:uid="{00000000-0005-0000-0000-00006A060000}"/>
    <cellStyle name="_물건조사" xfId="7369" xr:uid="{00000000-0005-0000-0000-00006B060000}"/>
    <cellStyle name="_물사랑(건축기계계약)" xfId="5305" xr:uid="{00000000-0005-0000-0000-00006C060000}"/>
    <cellStyle name="_물사랑(건축기계계약)_1. 기계환경분야(0709)" xfId="5306" xr:uid="{00000000-0005-0000-0000-00006D060000}"/>
    <cellStyle name="_물사랑(건축기계계약)_1. 기계환경분야(0709)_1. 기계환경분야(0709)" xfId="5307" xr:uid="{00000000-0005-0000-0000-00006E060000}"/>
    <cellStyle name="_물사랑(건축기계계약)_1. 기계환경분야(0709)_1. 기계환경분야(제조)" xfId="5308" xr:uid="{00000000-0005-0000-0000-00006F060000}"/>
    <cellStyle name="_미아아파트기계집행내역(분양분수정)" xfId="5309" xr:uid="{00000000-0005-0000-0000-000070060000}"/>
    <cellStyle name="_미일초등.미아중 공사대비표" xfId="5310" xr:uid="{00000000-0005-0000-0000-000071060000}"/>
    <cellStyle name="_발자국" xfId="5311" xr:uid="{00000000-0005-0000-0000-000072060000}"/>
    <cellStyle name="_방이동오피스텔-압구정 아크로빌-천안두정아파트(제일하이텍)" xfId="5312" xr:uid="{00000000-0005-0000-0000-000073060000}"/>
    <cellStyle name="_배정통보조합제출용" xfId="5313" xr:uid="{00000000-0005-0000-0000-000074060000}"/>
    <cellStyle name="_백악기테마파크(제조+설치)-최종" xfId="5314" xr:uid="{00000000-0005-0000-0000-000075060000}"/>
    <cellStyle name="_백제역사박물관 (공량표)" xfId="5315" xr:uid="{00000000-0005-0000-0000-000076060000}"/>
    <cellStyle name="_백제역사박물관 (산출서)" xfId="5316" xr:uid="{00000000-0005-0000-0000-000077060000}"/>
    <cellStyle name="_범용 공동구축사업 설계내역서_샘플1.3" xfId="7370" xr:uid="{00000000-0005-0000-0000-000078060000}"/>
    <cellStyle name="_범용 공동구축사업 설계내역서_샘플1.4" xfId="7371" xr:uid="{00000000-0005-0000-0000-000079060000}"/>
    <cellStyle name="_범용추가개발 설계내역서(평균가중치방식)" xfId="7372" xr:uid="{00000000-0005-0000-0000-00007A060000}"/>
    <cellStyle name="_범용추가개발내역" xfId="7373" xr:uid="{00000000-0005-0000-0000-00007B060000}"/>
    <cellStyle name="_범용프로그램도입 예산설계서(2003기준)_1.6" xfId="7374" xr:uid="{00000000-0005-0000-0000-00007C060000}"/>
    <cellStyle name="_범용프로그램도입 예산설계서_1.2" xfId="7375" xr:uid="{00000000-0005-0000-0000-00007D060000}"/>
    <cellStyle name="_변경내역서 -3" xfId="5317" xr:uid="{00000000-0005-0000-0000-00007E060000}"/>
    <cellStyle name="_변경전 내역검토(참고용)" xfId="5318" xr:uid="{00000000-0005-0000-0000-00007F060000}"/>
    <cellStyle name="_별첨(계획서및실적서양식)" xfId="459" xr:uid="{00000000-0005-0000-0000-000080060000}"/>
    <cellStyle name="_별첨(계획서및실적서양식)_1" xfId="460" xr:uid="{00000000-0005-0000-0000-000081060000}"/>
    <cellStyle name="_보고서" xfId="5319" xr:uid="{00000000-0005-0000-0000-000082060000}"/>
    <cellStyle name="_보고서(인천노동사무소) " xfId="461" xr:uid="{00000000-0005-0000-0000-000083060000}"/>
    <cellStyle name="_보고서(진해)" xfId="462" xr:uid="{00000000-0005-0000-0000-000084060000}"/>
    <cellStyle name="_보고서-1" xfId="5320" xr:uid="{00000000-0005-0000-0000-000085060000}"/>
    <cellStyle name="_보령_뒷부분1" xfId="463" xr:uid="{00000000-0005-0000-0000-000086060000}"/>
    <cellStyle name="_보령시 GIS 기본계획 산출내역서" xfId="7376" xr:uid="{00000000-0005-0000-0000-000087060000}"/>
    <cellStyle name="_보령시gis기본계획설계-최종2안" xfId="7377" xr:uid="{00000000-0005-0000-0000-000088060000}"/>
    <cellStyle name="_보령처리구역 하수관거 공사원가검토_보령시수도사업소(2006.10)_1030" xfId="464" xr:uid="{00000000-0005-0000-0000-000089060000}"/>
    <cellStyle name="_보수공사" xfId="5321" xr:uid="{00000000-0005-0000-0000-00008A060000}"/>
    <cellStyle name="_복사본 (인천-캐노피(총괄))(04.10)" xfId="5322" xr:uid="{00000000-0005-0000-0000-00008B060000}"/>
    <cellStyle name="_복사본 HP Partner Direct Apr 3" xfId="7378" xr:uid="{00000000-0005-0000-0000-00008C060000}"/>
    <cellStyle name="_본사용(원가분석)" xfId="5323" xr:uid="{00000000-0005-0000-0000-00008D060000}"/>
    <cellStyle name="_본사준공내역서(진짜)" xfId="5324" xr:uid="{00000000-0005-0000-0000-00008E060000}"/>
    <cellStyle name="_봉림고교 교사신축(최종)" xfId="465" xr:uid="{00000000-0005-0000-0000-00008F060000}"/>
    <cellStyle name="_봉림고교 교사신축(최종)-참고용" xfId="466" xr:uid="{00000000-0005-0000-0000-000090060000}"/>
    <cellStyle name="_부대입찰확약서" xfId="5325" xr:uid="{00000000-0005-0000-0000-000091060000}"/>
    <cellStyle name="_부림제(혁성종합)" xfId="467" xr:uid="{00000000-0005-0000-0000-000092060000}"/>
    <cellStyle name="_부산남항컨테이너 대비견적서" xfId="5326" xr:uid="{00000000-0005-0000-0000-000093060000}"/>
    <cellStyle name="_부산만덕상록아파트신축공사" xfId="5327" xr:uid="{00000000-0005-0000-0000-000094060000}"/>
    <cellStyle name="_부천시 지하시설물통합정보시스템 구축사업 설계내역서_0514(FP)" xfId="7379" xr:uid="{00000000-0005-0000-0000-000095060000}"/>
    <cellStyle name="_부천시 지하시설물통합정보시스템 구축사업 설계내역서_2.1(FP)" xfId="7380" xr:uid="{00000000-0005-0000-0000-000096060000}"/>
    <cellStyle name="_부천시 현장시설물관리시스템 구축사업 설계내역서_2.1(FP)" xfId="7381" xr:uid="{00000000-0005-0000-0000-000097060000}"/>
    <cellStyle name="_부하" xfId="468" xr:uid="{00000000-0005-0000-0000-000098060000}"/>
    <cellStyle name="_북한영상관실시설계(040309)" xfId="5328" xr:uid="{00000000-0005-0000-0000-000099060000}"/>
    <cellStyle name="_분말활성탄투입기원가(2006.5)" xfId="469" xr:uid="{00000000-0005-0000-0000-00009A060000}"/>
    <cellStyle name="_분말활성탄투입기원가(영신)" xfId="470" xr:uid="{00000000-0005-0000-0000-00009B060000}"/>
    <cellStyle name="_브랜드개발" xfId="5329" xr:uid="{00000000-0005-0000-0000-00009C060000}"/>
    <cellStyle name="_사동초중" xfId="5330" xr:uid="{00000000-0005-0000-0000-00009D060000}"/>
    <cellStyle name="_사물함(최종)" xfId="5331" xr:uid="{00000000-0005-0000-0000-00009E060000}"/>
    <cellStyle name="_사본 - 파인월" xfId="1910" xr:uid="{00000000-0005-0000-0000-00009F060000}"/>
    <cellStyle name="_사업대가기준(최신자료)" xfId="7382" xr:uid="{00000000-0005-0000-0000-0000A0060000}"/>
    <cellStyle name="_사유서" xfId="5332" xr:uid="{00000000-0005-0000-0000-0000A1060000}"/>
    <cellStyle name="_사유서_내역서" xfId="5333" xr:uid="{00000000-0005-0000-0000-0000A2060000}"/>
    <cellStyle name="_사이로계산" xfId="471" xr:uid="{00000000-0005-0000-0000-0000A3060000}"/>
    <cellStyle name="_사이로계산3" xfId="472" xr:uid="{00000000-0005-0000-0000-0000A4060000}"/>
    <cellStyle name="_사이버 컴퓨터 보드외 5종-최종" xfId="5334" xr:uid="{00000000-0005-0000-0000-0000A5060000}"/>
    <cellStyle name="_사천시 2차사업 설계내역서_최종(2004.6.10)" xfId="7383" xr:uid="{00000000-0005-0000-0000-0000A6060000}"/>
    <cellStyle name="_산림청(휴양림)" xfId="5335" xr:uid="{00000000-0005-0000-0000-0000A7060000}"/>
    <cellStyle name="_삼척시GIS구축사업장비견적_기준가_0731" xfId="7384" xr:uid="{00000000-0005-0000-0000-0000A8060000}"/>
    <cellStyle name="_삼한-점토블럭(2005.7)" xfId="473" xr:uid="{00000000-0005-0000-0000-0000A9060000}"/>
    <cellStyle name="_상수도(대홍)" xfId="5336" xr:uid="{00000000-0005-0000-0000-0000AA060000}"/>
    <cellStyle name="_상수도(대홍)_각사별 원가배분(04.02월)" xfId="5337" xr:uid="{00000000-0005-0000-0000-0000AB060000}"/>
    <cellStyle name="_상수도(대홍)_각사별 원가배분(04.04월)" xfId="5338" xr:uid="{00000000-0005-0000-0000-0000AC060000}"/>
    <cellStyle name="_상수도(대홍)_각사별 원가배분(04.05월)" xfId="5339" xr:uid="{00000000-0005-0000-0000-0000AD060000}"/>
    <cellStyle name="_상수도(대홍)_각사별 원가배분(04.07월)" xfId="5340" xr:uid="{00000000-0005-0000-0000-0000AE060000}"/>
    <cellStyle name="_상수도(대홍)_각사별 원가배분(04.10월)" xfId="5341" xr:uid="{00000000-0005-0000-0000-0000AF060000}"/>
    <cellStyle name="_상수도(대홍)_각사별 원가배분(04.11월)" xfId="5342" xr:uid="{00000000-0005-0000-0000-0000B0060000}"/>
    <cellStyle name="_상수도(대홍)_경기북부2차도급내역(분류체계)" xfId="5343" xr:uid="{00000000-0005-0000-0000-0000B1060000}"/>
    <cellStyle name="_상수도(대홍)_경기북부2차도급내역(분류체계)_각사별 원가배분(04.02월)" xfId="5344" xr:uid="{00000000-0005-0000-0000-0000B2060000}"/>
    <cellStyle name="_상수도(대홍)_경기북부2차도급내역(분류체계)_각사별 원가배분(04.04월)" xfId="5345" xr:uid="{00000000-0005-0000-0000-0000B3060000}"/>
    <cellStyle name="_상수도(대홍)_경기북부2차도급내역(분류체계)_각사별 원가배분(04.05월)" xfId="5346" xr:uid="{00000000-0005-0000-0000-0000B4060000}"/>
    <cellStyle name="_상수도(대홍)_경기북부2차도급내역(분류체계)_각사별 원가배분(04.07월)" xfId="5347" xr:uid="{00000000-0005-0000-0000-0000B5060000}"/>
    <cellStyle name="_상수도(대홍)_경기북부2차도급내역(분류체계)_각사별 원가배분(04.10월)" xfId="5348" xr:uid="{00000000-0005-0000-0000-0000B6060000}"/>
    <cellStyle name="_상수도(대홍)_경기북부2차도급내역(분류체계)_각사별 원가배분(04.11월)" xfId="5349" xr:uid="{00000000-0005-0000-0000-0000B7060000}"/>
    <cellStyle name="_상수도(대홍)_경기북부2차도급내역(분류체계)_기성청구(첨부양식)" xfId="5350" xr:uid="{00000000-0005-0000-0000-0000B8060000}"/>
    <cellStyle name="_상수도(대홍)_경기북부2차도급내역(분류체계)_원가배분(04(1).12월)" xfId="5351" xr:uid="{00000000-0005-0000-0000-0000B9060000}"/>
    <cellStyle name="_상수도(대홍)_기성청구(첨부양식)" xfId="5352" xr:uid="{00000000-0005-0000-0000-0000BA060000}"/>
    <cellStyle name="_상수도(대홍)_도급내역서(1차계약분)" xfId="5353" xr:uid="{00000000-0005-0000-0000-0000BB060000}"/>
    <cellStyle name="_상수도(대홍)_도급내역서(1차계약분)_각사별 원가배분(04.02월)" xfId="5354" xr:uid="{00000000-0005-0000-0000-0000BC060000}"/>
    <cellStyle name="_상수도(대홍)_도급내역서(1차계약분)_각사별 원가배분(04.04월)" xfId="5355" xr:uid="{00000000-0005-0000-0000-0000BD060000}"/>
    <cellStyle name="_상수도(대홍)_도급내역서(1차계약분)_각사별 원가배분(04.05월)" xfId="5356" xr:uid="{00000000-0005-0000-0000-0000BE060000}"/>
    <cellStyle name="_상수도(대홍)_도급내역서(1차계약분)_각사별 원가배분(04.07월)" xfId="5357" xr:uid="{00000000-0005-0000-0000-0000BF060000}"/>
    <cellStyle name="_상수도(대홍)_도급내역서(1차계약분)_각사별 원가배분(04.10월)" xfId="5358" xr:uid="{00000000-0005-0000-0000-0000C0060000}"/>
    <cellStyle name="_상수도(대홍)_도급내역서(1차계약분)_각사별 원가배분(04.11월)" xfId="5359" xr:uid="{00000000-0005-0000-0000-0000C1060000}"/>
    <cellStyle name="_상수도(대홍)_도급내역서(1차계약분)_기성청구(첨부양식)" xfId="5360" xr:uid="{00000000-0005-0000-0000-0000C2060000}"/>
    <cellStyle name="_상수도(대홍)_도급내역서(1차계약분)_원가배분(04(1).12월)" xfId="5361" xr:uid="{00000000-0005-0000-0000-0000C3060000}"/>
    <cellStyle name="_상수도(대홍)_원가배분(04(1).12월)" xfId="5362" xr:uid="{00000000-0005-0000-0000-0000C4060000}"/>
    <cellStyle name="_상주시 지리정보시스템(GIS) 기본계획수립용역 설계내역서" xfId="7385" xr:uid="{00000000-0005-0000-0000-0000C5060000}"/>
    <cellStyle name="_상하수도 범용도입 설계내역서2.0" xfId="7386" xr:uid="{00000000-0005-0000-0000-0000C6060000}"/>
    <cellStyle name="_새주소웹서버" xfId="7387" xr:uid="{00000000-0005-0000-0000-0000C7060000}"/>
    <cellStyle name="_샤워식분무기(최종)" xfId="5363" xr:uid="{00000000-0005-0000-0000-0000C8060000}"/>
    <cellStyle name="_서버 2003 ISS 7월 가격표1" xfId="7388" xr:uid="{00000000-0005-0000-0000-0000C9060000}"/>
    <cellStyle name="_서버 2003년 2월 가격표" xfId="7389" xr:uid="{00000000-0005-0000-0000-0000CA060000}"/>
    <cellStyle name="_서버 5월 가격표(송민철)" xfId="7390" xr:uid="{00000000-0005-0000-0000-0000CB060000}"/>
    <cellStyle name="_서버 송민철 2003년 3월 가격표" xfId="7391" xr:uid="{00000000-0005-0000-0000-0000CC060000}"/>
    <cellStyle name="_서비스플랫폼_원가산출내역서_20050617_DRM추가(1)" xfId="474" xr:uid="{00000000-0005-0000-0000-0000CD060000}"/>
    <cellStyle name="_서비스플랫폼원가산출내역서_20050617(1)" xfId="475" xr:uid="{00000000-0005-0000-0000-0000CE060000}"/>
    <cellStyle name="_서울과학관의장" xfId="476" xr:uid="{00000000-0005-0000-0000-0000CF060000}"/>
    <cellStyle name="_서울여대(20020516)" xfId="477" xr:uid="{00000000-0005-0000-0000-0000D0060000}"/>
    <cellStyle name="_서울청-난간제작설치(2005.8)" xfId="478" xr:uid="{00000000-0005-0000-0000-0000D1060000}"/>
    <cellStyle name="_석공사(2공구)" xfId="5364" xr:uid="{00000000-0005-0000-0000-0000D2060000}"/>
    <cellStyle name="_석산고가a2(직접기초)SI" xfId="479" xr:uid="{00000000-0005-0000-0000-0000D3060000}"/>
    <cellStyle name="_선도전기(실적기준)" xfId="5365" xr:uid="{00000000-0005-0000-0000-0000D4060000}"/>
    <cellStyle name="_선정(1)" xfId="5366" xr:uid="{00000000-0005-0000-0000-0000D5060000}"/>
    <cellStyle name="_선정(1)_선정안(삼산)" xfId="5367" xr:uid="{00000000-0005-0000-0000-0000D6060000}"/>
    <cellStyle name="_선정(1)_추풍령" xfId="5368" xr:uid="{00000000-0005-0000-0000-0000D7060000}"/>
    <cellStyle name="_선정(1)_추풍령-1" xfId="5369" xr:uid="{00000000-0005-0000-0000-0000D8060000}"/>
    <cellStyle name="_선정(2)" xfId="5370" xr:uid="{00000000-0005-0000-0000-0000D9060000}"/>
    <cellStyle name="_선정(2)_선정안(삼산)" xfId="5371" xr:uid="{00000000-0005-0000-0000-0000DA060000}"/>
    <cellStyle name="_선정(2)_추풍령" xfId="5372" xr:uid="{00000000-0005-0000-0000-0000DB060000}"/>
    <cellStyle name="_선정(2)_추풍령-1" xfId="5373" xr:uid="{00000000-0005-0000-0000-0000DC060000}"/>
    <cellStyle name="_선정(3)" xfId="5374" xr:uid="{00000000-0005-0000-0000-0000DD060000}"/>
    <cellStyle name="_선정(3)_선정안(삼산)" xfId="5375" xr:uid="{00000000-0005-0000-0000-0000DE060000}"/>
    <cellStyle name="_선정(3)_추풍령" xfId="5376" xr:uid="{00000000-0005-0000-0000-0000DF060000}"/>
    <cellStyle name="_선정(3)_추풍령-1" xfId="5377" xr:uid="{00000000-0005-0000-0000-0000E0060000}"/>
    <cellStyle name="_선정(4)" xfId="5378" xr:uid="{00000000-0005-0000-0000-0000E1060000}"/>
    <cellStyle name="_선정(4)_선정안(삼산)" xfId="5379" xr:uid="{00000000-0005-0000-0000-0000E2060000}"/>
    <cellStyle name="_선정(4)_추풍령" xfId="5380" xr:uid="{00000000-0005-0000-0000-0000E3060000}"/>
    <cellStyle name="_선정(4)_추풍령-1" xfId="5381" xr:uid="{00000000-0005-0000-0000-0000E4060000}"/>
    <cellStyle name="_선정(5)" xfId="5382" xr:uid="{00000000-0005-0000-0000-0000E5060000}"/>
    <cellStyle name="_선정(5)_선정안(삼산)" xfId="5383" xr:uid="{00000000-0005-0000-0000-0000E6060000}"/>
    <cellStyle name="_선정(5)_추풍령" xfId="5384" xr:uid="{00000000-0005-0000-0000-0000E7060000}"/>
    <cellStyle name="_선정(5)_추풍령-1" xfId="5385" xr:uid="{00000000-0005-0000-0000-0000E8060000}"/>
    <cellStyle name="_설계내역서" xfId="480" xr:uid="{00000000-0005-0000-0000-0000E9060000}"/>
    <cellStyle name="_설계내역서 2" xfId="7948" xr:uid="{00000000-0005-0000-0000-0000EA060000}"/>
    <cellStyle name="_설계내역서(수정)" xfId="5386" xr:uid="{00000000-0005-0000-0000-0000EB060000}"/>
    <cellStyle name="_설계내역서(총괄및1차분)" xfId="7392" xr:uid="{00000000-0005-0000-0000-0000EC060000}"/>
    <cellStyle name="_설계내역서_발생량" xfId="7664" xr:uid="{00000000-0005-0000-0000-0000ED060000}"/>
    <cellStyle name="_설계내역서_잉여슬러지발생량" xfId="7797" xr:uid="{00000000-0005-0000-0000-0000EE060000}"/>
    <cellStyle name="_설계서(040701)" xfId="5387" xr:uid="{00000000-0005-0000-0000-0000EF060000}"/>
    <cellStyle name="_설계서(0522)" xfId="5388" xr:uid="{00000000-0005-0000-0000-0000F0060000}"/>
    <cellStyle name="_설계서(2004년 sample)" xfId="7393" xr:uid="{00000000-0005-0000-0000-0000F1060000}"/>
    <cellStyle name="_설계서00_연기" xfId="7394" xr:uid="{00000000-0005-0000-0000-0000F2060000}"/>
    <cellStyle name="_설계원가 및 손익계산서(극장)" xfId="481" xr:uid="{00000000-0005-0000-0000-0000F3060000}"/>
    <cellStyle name="_설계원가 및 손익계산서(백화점)" xfId="482" xr:uid="{00000000-0005-0000-0000-0000F4060000}"/>
    <cellStyle name="_설계원가 및 손익계산서(이광환)" xfId="483" xr:uid="{00000000-0005-0000-0000-0000F5060000}"/>
    <cellStyle name="_설계참고자료1" xfId="5389" xr:uid="{00000000-0005-0000-0000-0000F6060000}"/>
    <cellStyle name="_설계추정2(토목)대림" xfId="5390" xr:uid="{00000000-0005-0000-0000-0000F7060000}"/>
    <cellStyle name="_설비(1218)" xfId="484" xr:uid="{00000000-0005-0000-0000-0000F8060000}"/>
    <cellStyle name="_설치" xfId="5391" xr:uid="{00000000-0005-0000-0000-0000F9060000}"/>
    <cellStyle name="_설치내역서_(04. 21)" xfId="5392" xr:uid="{00000000-0005-0000-0000-0000FA060000}"/>
    <cellStyle name="_설치원가5" xfId="485" xr:uid="{00000000-0005-0000-0000-0000FB060000}"/>
    <cellStyle name="_설치위치별세부내역(VMS)-0323" xfId="5393" xr:uid="{00000000-0005-0000-0000-0000FC060000}"/>
    <cellStyle name="_설치위치별세부내역_AVI_1(new)" xfId="5394" xr:uid="{00000000-0005-0000-0000-0000FD060000}"/>
    <cellStyle name="_섬진강 산출서" xfId="5395" xr:uid="{00000000-0005-0000-0000-0000FE060000}"/>
    <cellStyle name="_성덕초,명진초,신길(토목)" xfId="5396" xr:uid="{00000000-0005-0000-0000-0000FF060000}"/>
    <cellStyle name="_세원IBS-한림대학교" xfId="5397" xr:uid="{00000000-0005-0000-0000-000000070000}"/>
    <cellStyle name="_센터 인테리어_여건보고_1015_제출용" xfId="5398" xr:uid="{00000000-0005-0000-0000-000001070000}"/>
    <cellStyle name="_센터 인테리어_여건보고_1015_최종" xfId="5399" xr:uid="{00000000-0005-0000-0000-000002070000}"/>
    <cellStyle name="_소규모하수처리장(9월)" xfId="487" xr:uid="{00000000-0005-0000-0000-000003070000}"/>
    <cellStyle name="_소규모하수처리장(9월)_1" xfId="488" xr:uid="{00000000-0005-0000-0000-000004070000}"/>
    <cellStyle name="_소규모하수처리장(9월)_2" xfId="489" xr:uid="{00000000-0005-0000-0000-000005070000}"/>
    <cellStyle name="_소규모하수처리장(9월)_3" xfId="490" xr:uid="{00000000-0005-0000-0000-000006070000}"/>
    <cellStyle name="_소규모하수처리장(9월)_4" xfId="491" xr:uid="{00000000-0005-0000-0000-000007070000}"/>
    <cellStyle name="_소규모하수처리장(9월)_5" xfId="492" xr:uid="{00000000-0005-0000-0000-000008070000}"/>
    <cellStyle name="_소금배정내역" xfId="5400" xr:uid="{00000000-0005-0000-0000-000009070000}"/>
    <cellStyle name="_송산고(백산하도급포함)" xfId="493" xr:uid="{00000000-0005-0000-0000-00000A070000}"/>
    <cellStyle name="_송학하수품의(설계넣고)" xfId="5401" xr:uid="{00000000-0005-0000-0000-00000B070000}"/>
    <cellStyle name="_송학하수품의(설계넣고)_통영중앙시장(최종)" xfId="5402" xr:uid="{00000000-0005-0000-0000-00000C070000}"/>
    <cellStyle name="_송학하수품의(설계넣고)_통영중앙시장(최종)_통영중앙시장(최종)" xfId="5403" xr:uid="{00000000-0005-0000-0000-00000D070000}"/>
    <cellStyle name="_수량제목" xfId="5404" xr:uid="{00000000-0005-0000-0000-00000E070000}"/>
    <cellStyle name="_수량제목_내역서" xfId="5405" xr:uid="{00000000-0005-0000-0000-00000F070000}"/>
    <cellStyle name="_수산과학관-최종-01" xfId="5406" xr:uid="{00000000-0005-0000-0000-000010070000}"/>
    <cellStyle name="_수원이미지홍보영상물제작-최종" xfId="7395" xr:uid="{00000000-0005-0000-0000-000011070000}"/>
    <cellStyle name="_수입원가" xfId="5407" xr:uid="{00000000-0005-0000-0000-000012070000}"/>
    <cellStyle name="_수입원가계산서(앤화)" xfId="5408" xr:uid="{00000000-0005-0000-0000-000013070000}"/>
    <cellStyle name="_수정이여2003.05.19xls" xfId="5409" xr:uid="{00000000-0005-0000-0000-000014070000}"/>
    <cellStyle name="_수중포기기(제조)" xfId="5410" xr:uid="{00000000-0005-0000-0000-000015070000}"/>
    <cellStyle name="_순천 남부시장(제조-최종)" xfId="5412" xr:uid="{00000000-0005-0000-0000-000016070000}"/>
    <cellStyle name="_숭의동근생내역(총괄)" xfId="5416" xr:uid="{00000000-0005-0000-0000-000017070000}"/>
    <cellStyle name="_스포츠외교" xfId="5417" xr:uid="{00000000-0005-0000-0000-000018070000}"/>
    <cellStyle name="_슬러지수집기(제조-제출)" xfId="5418" xr:uid="{00000000-0005-0000-0000-000019070000}"/>
    <cellStyle name="_승강기" xfId="5419" xr:uid="{00000000-0005-0000-0000-00001A070000}"/>
    <cellStyle name="_승강기 및 CRT 감시반(0416)" xfId="5420" xr:uid="{00000000-0005-0000-0000-00001B070000}"/>
    <cellStyle name="_승강기 및 CRT 감시반(설치)" xfId="5422" xr:uid="{00000000-0005-0000-0000-00001C070000}"/>
    <cellStyle name="_승강장-수정내역(05.07)" xfId="5423" xr:uid="{00000000-0005-0000-0000-00001D070000}"/>
    <cellStyle name="_시스템" xfId="7396" xr:uid="{00000000-0005-0000-0000-00001E070000}"/>
    <cellStyle name="_시스템개발산출양식_2003" xfId="7397" xr:uid="{00000000-0005-0000-0000-00001F070000}"/>
    <cellStyle name="_시스템개선공사" xfId="5424" xr:uid="{00000000-0005-0000-0000-000020070000}"/>
    <cellStyle name="_시운전원가계산" xfId="494" xr:uid="{00000000-0005-0000-0000-000021070000}"/>
    <cellStyle name="_신·재생에너지홍보관 전시물설치(전시조합)" xfId="5425" xr:uid="{00000000-0005-0000-0000-000022070000}"/>
    <cellStyle name="_신·재생에너지홍보관 전시물제작(전시조합)" xfId="5426" xr:uid="{00000000-0005-0000-0000-000023070000}"/>
    <cellStyle name="_신당동주거환경개선지구일위대가_041107(2)(2)" xfId="5431" xr:uid="{00000000-0005-0000-0000-000024070000}"/>
    <cellStyle name="_신둔천Abut(PILE)-시점" xfId="495" xr:uid="{00000000-0005-0000-0000-000025070000}"/>
    <cellStyle name="_신둔천Abut(PILE)-쫑점" xfId="496" xr:uid="{00000000-0005-0000-0000-000026070000}"/>
    <cellStyle name="_신우콘크리트(2004.8)- 투입비기준" xfId="497" xr:uid="{00000000-0005-0000-0000-000027070000}"/>
    <cellStyle name="_신우콘크리트(2004.8)-생산일보기준" xfId="498" xr:uid="{00000000-0005-0000-0000-000028070000}"/>
    <cellStyle name="_신흥기업사-최종" xfId="5432" xr:uid="{00000000-0005-0000-0000-000029070000}"/>
    <cellStyle name="_실시설계(031201)" xfId="5433" xr:uid="{00000000-0005-0000-0000-00002A070000}"/>
    <cellStyle name="_실시설계(040218)" xfId="5434" xr:uid="{00000000-0005-0000-0000-00002B070000}"/>
    <cellStyle name="_실시설계(040623)" xfId="5435" xr:uid="{00000000-0005-0000-0000-00002C070000}"/>
    <cellStyle name="_실시설계(041229)" xfId="5436" xr:uid="{00000000-0005-0000-0000-00002D070000}"/>
    <cellStyle name="_실시설계(051213)" xfId="5437" xr:uid="{00000000-0005-0000-0000-00002E070000}"/>
    <cellStyle name="_실행견적" xfId="5438" xr:uid="{00000000-0005-0000-0000-00002F070000}"/>
    <cellStyle name="_실행견적_1" xfId="5439" xr:uid="{00000000-0005-0000-0000-000030070000}"/>
    <cellStyle name="_실행견적1" xfId="5440" xr:uid="{00000000-0005-0000-0000-000031070000}"/>
    <cellStyle name="_쓰레기봉투외54종 (1.10 14시)" xfId="499" xr:uid="{00000000-0005-0000-0000-000032070000}"/>
    <cellStyle name="_쓰레기봉투외54종2" xfId="500" xr:uid="{00000000-0005-0000-0000-000033070000}"/>
    <cellStyle name="_안성시 GIS 총괄 설계내역서_1.0" xfId="7398" xr:uid="{00000000-0005-0000-0000-000034070000}"/>
    <cellStyle name="_안양지식산업진흥원" xfId="5441" xr:uid="{00000000-0005-0000-0000-000035070000}"/>
    <cellStyle name="_압구정지점" xfId="5442" xr:uid="{00000000-0005-0000-0000-000036070000}"/>
    <cellStyle name="_압입추진내역서" xfId="5443" xr:uid="{00000000-0005-0000-0000-000037070000}"/>
    <cellStyle name="_양식" xfId="507" xr:uid="{00000000-0005-0000-0000-000038070000}"/>
    <cellStyle name="_양식_1" xfId="508" xr:uid="{00000000-0005-0000-0000-000039070000}"/>
    <cellStyle name="_양식_2" xfId="509" xr:uid="{00000000-0005-0000-0000-00003A070000}"/>
    <cellStyle name="_양양상수도공내역서" xfId="5444" xr:uid="{00000000-0005-0000-0000-00003B070000}"/>
    <cellStyle name="_에너지관리공단청사용역최종본" xfId="7399" xr:uid="{00000000-0005-0000-0000-00003C070000}"/>
    <cellStyle name="_에너지운영원가-시설관리" xfId="510" xr:uid="{00000000-0005-0000-0000-00003D070000}"/>
    <cellStyle name="_엑사큐브- 건기원납품업체" xfId="7400" xr:uid="{00000000-0005-0000-0000-00003E070000}"/>
    <cellStyle name="_엑사큐브한국건설기술협회" xfId="7401" xr:uid="{00000000-0005-0000-0000-00003F070000}"/>
    <cellStyle name="_여건보고" xfId="5445" xr:uid="{00000000-0005-0000-0000-000040070000}"/>
    <cellStyle name="_연구원실험대(24종)-최종" xfId="5446" xr:uid="{00000000-0005-0000-0000-000041070000}"/>
    <cellStyle name="_연세대학교중앙도서관공조실배관교체공사(최종)" xfId="5447" xr:uid="{00000000-0005-0000-0000-000042070000}"/>
    <cellStyle name="_염경초공내역서(건축,토목,조경,기계)" xfId="5448" xr:uid="{00000000-0005-0000-0000-000043070000}"/>
    <cellStyle name="_영덕" xfId="5449" xr:uid="{00000000-0005-0000-0000-000044070000}"/>
    <cellStyle name="_영덕어촌계약내역" xfId="5450" xr:uid="{00000000-0005-0000-0000-000045070000}"/>
    <cellStyle name="_영상 HW 일위대가" xfId="5451" xr:uid="{00000000-0005-0000-0000-000046070000}"/>
    <cellStyle name="_영상HW 실시설계(051101)" xfId="5452" xr:uid="{00000000-0005-0000-0000-000047070000}"/>
    <cellStyle name="_영상-HW(수정)배관배선" xfId="5453" xr:uid="{00000000-0005-0000-0000-000048070000}"/>
    <cellStyle name="_영상S" xfId="5454" xr:uid="{00000000-0005-0000-0000-000049070000}"/>
    <cellStyle name="_영우디지탈 가격표 2004 6월" xfId="7402" xr:uid="{00000000-0005-0000-0000-00004A070000}"/>
    <cellStyle name="_영주시-계약용_설계내역서" xfId="7403" xr:uid="{00000000-0005-0000-0000-00004B070000}"/>
    <cellStyle name="_오옴사(가로등 10M, 11M)-완료" xfId="7404" xr:uid="{00000000-0005-0000-0000-00004C070000}"/>
    <cellStyle name="_옥련고총괄(100%)" xfId="511" xr:uid="{00000000-0005-0000-0000-00004D070000}"/>
    <cellStyle name="_옥전유물계약내역" xfId="5455" xr:uid="{00000000-0005-0000-0000-00004E070000}"/>
    <cellStyle name="_왕가봉정비공사" xfId="5456" xr:uid="{00000000-0005-0000-0000-00004F070000}"/>
    <cellStyle name="_요금소설치" xfId="5457" xr:uid="{00000000-0005-0000-0000-000050070000}"/>
    <cellStyle name="_요약" xfId="5458" xr:uid="{00000000-0005-0000-0000-000051070000}"/>
    <cellStyle name="_용문교-P8" xfId="566" xr:uid="{00000000-0005-0000-0000-000052070000}"/>
    <cellStyle name="_용문교-P8_Abut(PILE)-SI" xfId="571" xr:uid="{00000000-0005-0000-0000-000053070000}"/>
    <cellStyle name="_용문교-P8_동해교대(PILE)" xfId="567" xr:uid="{00000000-0005-0000-0000-000054070000}"/>
    <cellStyle name="_용문교-P8_석산고가a2(직접기초)SI" xfId="568" xr:uid="{00000000-0005-0000-0000-000055070000}"/>
    <cellStyle name="_용문교-P8_신둔천Abut(PILE)-시점" xfId="569" xr:uid="{00000000-0005-0000-0000-000056070000}"/>
    <cellStyle name="_용문교-P8_신둔천Abut(PILE)-쫑점" xfId="570" xr:uid="{00000000-0005-0000-0000-000057070000}"/>
    <cellStyle name="_용문교-시점측교대(입고선)" xfId="512" xr:uid="{00000000-0005-0000-0000-000058070000}"/>
    <cellStyle name="_용문교-시점측교대(입고선)_Abut(PILE)-SI" xfId="517" xr:uid="{00000000-0005-0000-0000-000059070000}"/>
    <cellStyle name="_용문교-시점측교대(입고선)_동해교대(PILE)" xfId="513" xr:uid="{00000000-0005-0000-0000-00005A070000}"/>
    <cellStyle name="_용문교-시점측교대(입고선)_석산고가a2(직접기초)SI" xfId="514" xr:uid="{00000000-0005-0000-0000-00005B070000}"/>
    <cellStyle name="_용문교-시점측교대(입고선)_신둔천Abut(PILE)-시점" xfId="515" xr:uid="{00000000-0005-0000-0000-00005C070000}"/>
    <cellStyle name="_용문교-시점측교대(입고선)_신둔천Abut(PILE)-쫑점" xfId="516" xr:uid="{00000000-0005-0000-0000-00005D070000}"/>
    <cellStyle name="_용문교-시점측교대(직접기초)-최종" xfId="518" xr:uid="{00000000-0005-0000-0000-00005E070000}"/>
    <cellStyle name="_용문교-시점측교대(직접기초)-최종_Abut(PILE)-SI" xfId="523" xr:uid="{00000000-0005-0000-0000-00005F070000}"/>
    <cellStyle name="_용문교-시점측교대(직접기초)-최종_동해교대(PILE)" xfId="519" xr:uid="{00000000-0005-0000-0000-000060070000}"/>
    <cellStyle name="_용문교-시점측교대(직접기초)-최종_석산고가a2(직접기초)SI" xfId="520" xr:uid="{00000000-0005-0000-0000-000061070000}"/>
    <cellStyle name="_용문교-시점측교대(직접기초)-최종_신둔천Abut(PILE)-시점" xfId="521" xr:uid="{00000000-0005-0000-0000-000062070000}"/>
    <cellStyle name="_용문교-시점측교대(직접기초)-최종_신둔천Abut(PILE)-쫑점" xfId="522" xr:uid="{00000000-0005-0000-0000-000063070000}"/>
    <cellStyle name="_용문교-시점측교대(출고선)" xfId="524" xr:uid="{00000000-0005-0000-0000-000064070000}"/>
    <cellStyle name="_용문교-시점측교대(출고선)_Abut(PILE)-SI" xfId="529" xr:uid="{00000000-0005-0000-0000-000065070000}"/>
    <cellStyle name="_용문교-시점측교대(출고선)_동해교대(PILE)" xfId="525" xr:uid="{00000000-0005-0000-0000-000066070000}"/>
    <cellStyle name="_용문교-시점측교대(출고선)_석산고가a2(직접기초)SI" xfId="526" xr:uid="{00000000-0005-0000-0000-000067070000}"/>
    <cellStyle name="_용문교-시점측교대(출고선)_신둔천Abut(PILE)-시점" xfId="527" xr:uid="{00000000-0005-0000-0000-000068070000}"/>
    <cellStyle name="_용문교-시점측교대(출고선)_신둔천Abut(PILE)-쫑점" xfId="528" xr:uid="{00000000-0005-0000-0000-000069070000}"/>
    <cellStyle name="_용문교-시점측교대-좌측(강관파일)" xfId="530" xr:uid="{00000000-0005-0000-0000-00006A070000}"/>
    <cellStyle name="_용문교-시점측교대-좌측(강관파일)_Abut(PILE)-SI" xfId="547" xr:uid="{00000000-0005-0000-0000-00006B070000}"/>
    <cellStyle name="_용문교-시점측교대-좌측(강관파일)_동해교대(PILE)" xfId="531" xr:uid="{00000000-0005-0000-0000-00006C070000}"/>
    <cellStyle name="_용문교-시점측교대-좌측(강관파일)_석산고가a2(직접기초)SI" xfId="532" xr:uid="{00000000-0005-0000-0000-00006D070000}"/>
    <cellStyle name="_용문교-시점측교대-좌측(강관파일)_신둔천Abut(PILE)-시점" xfId="533" xr:uid="{00000000-0005-0000-0000-00006E070000}"/>
    <cellStyle name="_용문교-시점측교대-좌측(강관파일)_신둔천Abut(PILE)-쫑점" xfId="534" xr:uid="{00000000-0005-0000-0000-00006F070000}"/>
    <cellStyle name="_용문교-시점측교대-좌측(강관파일)_용문교-시점측교대(직접기초)" xfId="535" xr:uid="{00000000-0005-0000-0000-000070070000}"/>
    <cellStyle name="_용문교-시점측교대-좌측(강관파일)_용문교-시점측교대(직접기초)_Abut(PILE)-SI" xfId="540" xr:uid="{00000000-0005-0000-0000-000071070000}"/>
    <cellStyle name="_용문교-시점측교대-좌측(강관파일)_용문교-시점측교대(직접기초)_동해교대(PILE)" xfId="536" xr:uid="{00000000-0005-0000-0000-000072070000}"/>
    <cellStyle name="_용문교-시점측교대-좌측(강관파일)_용문교-시점측교대(직접기초)_석산고가a2(직접기초)SI" xfId="537" xr:uid="{00000000-0005-0000-0000-000073070000}"/>
    <cellStyle name="_용문교-시점측교대-좌측(강관파일)_용문교-시점측교대(직접기초)_신둔천Abut(PILE)-시점" xfId="538" xr:uid="{00000000-0005-0000-0000-000074070000}"/>
    <cellStyle name="_용문교-시점측교대-좌측(강관파일)_용문교-시점측교대(직접기초)_신둔천Abut(PILE)-쫑점" xfId="539" xr:uid="{00000000-0005-0000-0000-000075070000}"/>
    <cellStyle name="_용문교-시점측교대-좌측(강관파일)_화전교교각계산서-P1" xfId="541" xr:uid="{00000000-0005-0000-0000-000076070000}"/>
    <cellStyle name="_용문교-시점측교대-좌측(강관파일)_화전교교각계산서-P1_Abut(PILE)-SI" xfId="546" xr:uid="{00000000-0005-0000-0000-000077070000}"/>
    <cellStyle name="_용문교-시점측교대-좌측(강관파일)_화전교교각계산서-P1_동해교대(PILE)" xfId="542" xr:uid="{00000000-0005-0000-0000-000078070000}"/>
    <cellStyle name="_용문교-시점측교대-좌측(강관파일)_화전교교각계산서-P1_석산고가a2(직접기초)SI" xfId="543" xr:uid="{00000000-0005-0000-0000-000079070000}"/>
    <cellStyle name="_용문교-시점측교대-좌측(강관파일)_화전교교각계산서-P1_신둔천Abut(PILE)-시점" xfId="544" xr:uid="{00000000-0005-0000-0000-00007A070000}"/>
    <cellStyle name="_용문교-시점측교대-좌측(강관파일)_화전교교각계산서-P1_신둔천Abut(PILE)-쫑점" xfId="545" xr:uid="{00000000-0005-0000-0000-00007B070000}"/>
    <cellStyle name="_용문교-종점측교대(직접기초)1" xfId="548" xr:uid="{00000000-0005-0000-0000-00007C070000}"/>
    <cellStyle name="_용문교-종점측교대(직접기초)1_Abut(PILE)-SI" xfId="565" xr:uid="{00000000-0005-0000-0000-00007D070000}"/>
    <cellStyle name="_용문교-종점측교대(직접기초)1_동해교대(PILE)" xfId="549" xr:uid="{00000000-0005-0000-0000-00007E070000}"/>
    <cellStyle name="_용문교-종점측교대(직접기초)1_석산고가a2(직접기초)SI" xfId="550" xr:uid="{00000000-0005-0000-0000-00007F070000}"/>
    <cellStyle name="_용문교-종점측교대(직접기초)1_신둔천Abut(PILE)-시점" xfId="551" xr:uid="{00000000-0005-0000-0000-000080070000}"/>
    <cellStyle name="_용문교-종점측교대(직접기초)1_신둔천Abut(PILE)-쫑점" xfId="552" xr:uid="{00000000-0005-0000-0000-000081070000}"/>
    <cellStyle name="_용문교-종점측교대(직접기초)1_용문교-시점측교대(직접기초)" xfId="553" xr:uid="{00000000-0005-0000-0000-000082070000}"/>
    <cellStyle name="_용문교-종점측교대(직접기초)1_용문교-시점측교대(직접기초)_Abut(PILE)-SI" xfId="558" xr:uid="{00000000-0005-0000-0000-000083070000}"/>
    <cellStyle name="_용문교-종점측교대(직접기초)1_용문교-시점측교대(직접기초)_동해교대(PILE)" xfId="554" xr:uid="{00000000-0005-0000-0000-000084070000}"/>
    <cellStyle name="_용문교-종점측교대(직접기초)1_용문교-시점측교대(직접기초)_석산고가a2(직접기초)SI" xfId="555" xr:uid="{00000000-0005-0000-0000-000085070000}"/>
    <cellStyle name="_용문교-종점측교대(직접기초)1_용문교-시점측교대(직접기초)_신둔천Abut(PILE)-시점" xfId="556" xr:uid="{00000000-0005-0000-0000-000086070000}"/>
    <cellStyle name="_용문교-종점측교대(직접기초)1_용문교-시점측교대(직접기초)_신둔천Abut(PILE)-쫑점" xfId="557" xr:uid="{00000000-0005-0000-0000-000087070000}"/>
    <cellStyle name="_용문교-종점측교대(직접기초)1_화전교교각계산서-P1" xfId="559" xr:uid="{00000000-0005-0000-0000-000088070000}"/>
    <cellStyle name="_용문교-종점측교대(직접기초)1_화전교교각계산서-P1_Abut(PILE)-SI" xfId="564" xr:uid="{00000000-0005-0000-0000-000089070000}"/>
    <cellStyle name="_용문교-종점측교대(직접기초)1_화전교교각계산서-P1_동해교대(PILE)" xfId="560" xr:uid="{00000000-0005-0000-0000-00008A070000}"/>
    <cellStyle name="_용문교-종점측교대(직접기초)1_화전교교각계산서-P1_석산고가a2(직접기초)SI" xfId="561" xr:uid="{00000000-0005-0000-0000-00008B070000}"/>
    <cellStyle name="_용문교-종점측교대(직접기초)1_화전교교각계산서-P1_신둔천Abut(PILE)-시점" xfId="562" xr:uid="{00000000-0005-0000-0000-00008C070000}"/>
    <cellStyle name="_용문교-종점측교대(직접기초)1_화전교교각계산서-P1_신둔천Abut(PILE)-쫑점" xfId="563" xr:uid="{00000000-0005-0000-0000-00008D070000}"/>
    <cellStyle name="_용정2p3(아포)" xfId="572" xr:uid="{00000000-0005-0000-0000-00008E070000}"/>
    <cellStyle name="_우" xfId="5459" xr:uid="{00000000-0005-0000-0000-00008F070000}"/>
    <cellStyle name="_우_광주평동투찰" xfId="5460" xr:uid="{00000000-0005-0000-0000-000090070000}"/>
    <cellStyle name="_우_광주평동투찰_통영중앙시장(최종)" xfId="5461" xr:uid="{00000000-0005-0000-0000-000091070000}"/>
    <cellStyle name="_우_광주평동투찰_통영중앙시장(최종)_통영중앙시장(최종)" xfId="5462" xr:uid="{00000000-0005-0000-0000-000092070000}"/>
    <cellStyle name="_우_광주평동품의1" xfId="5463" xr:uid="{00000000-0005-0000-0000-000093070000}"/>
    <cellStyle name="_우_광주평동품의1_통영중앙시장(최종)" xfId="5464" xr:uid="{00000000-0005-0000-0000-000094070000}"/>
    <cellStyle name="_우_광주평동품의1_통영중앙시장(최종)_통영중앙시장(최종)" xfId="5465" xr:uid="{00000000-0005-0000-0000-000095070000}"/>
    <cellStyle name="_우_송학하수품의(설계넣고)" xfId="5466" xr:uid="{00000000-0005-0000-0000-000096070000}"/>
    <cellStyle name="_우_송학하수품의(설계넣고)_통영중앙시장(최종)" xfId="5467" xr:uid="{00000000-0005-0000-0000-000097070000}"/>
    <cellStyle name="_우_송학하수품의(설계넣고)_통영중앙시장(최종)_통영중앙시장(최종)" xfId="5468" xr:uid="{00000000-0005-0000-0000-000098070000}"/>
    <cellStyle name="_우_우주센터투찰" xfId="5469" xr:uid="{00000000-0005-0000-0000-000099070000}"/>
    <cellStyle name="_우_우주센터투찰_광주평동투찰" xfId="5470" xr:uid="{00000000-0005-0000-0000-00009A070000}"/>
    <cellStyle name="_우_우주센터투찰_광주평동투찰_통영중앙시장(최종)" xfId="5471" xr:uid="{00000000-0005-0000-0000-00009B070000}"/>
    <cellStyle name="_우_우주센터투찰_광주평동투찰_통영중앙시장(최종)_통영중앙시장(최종)" xfId="5472" xr:uid="{00000000-0005-0000-0000-00009C070000}"/>
    <cellStyle name="_우_우주센터투찰_광주평동품의1" xfId="5473" xr:uid="{00000000-0005-0000-0000-00009D070000}"/>
    <cellStyle name="_우_우주센터투찰_광주평동품의1_통영중앙시장(최종)" xfId="5474" xr:uid="{00000000-0005-0000-0000-00009E070000}"/>
    <cellStyle name="_우_우주센터투찰_광주평동품의1_통영중앙시장(최종)_통영중앙시장(최종)" xfId="5475" xr:uid="{00000000-0005-0000-0000-00009F070000}"/>
    <cellStyle name="_우_우주센터투찰_송학하수품의(설계넣고)" xfId="5476" xr:uid="{00000000-0005-0000-0000-0000A0070000}"/>
    <cellStyle name="_우_우주센터투찰_송학하수품의(설계넣고)_통영중앙시장(최종)" xfId="5477" xr:uid="{00000000-0005-0000-0000-0000A1070000}"/>
    <cellStyle name="_우_우주센터투찰_송학하수품의(설계넣고)_통영중앙시장(최종)_통영중앙시장(최종)" xfId="5478" xr:uid="{00000000-0005-0000-0000-0000A2070000}"/>
    <cellStyle name="_우_우주센터투찰_통영중앙시장(최종)" xfId="5479" xr:uid="{00000000-0005-0000-0000-0000A3070000}"/>
    <cellStyle name="_우_우주센터투찰_통영중앙시장(최종)_통영중앙시장(최종)" xfId="5480" xr:uid="{00000000-0005-0000-0000-0000A4070000}"/>
    <cellStyle name="_우_통영중앙시장(최종)" xfId="5481" xr:uid="{00000000-0005-0000-0000-0000A5070000}"/>
    <cellStyle name="_우_통영중앙시장(최종)_통영중앙시장(최종)" xfId="5482" xr:uid="{00000000-0005-0000-0000-0000A6070000}"/>
    <cellStyle name="_우주센" xfId="5483" xr:uid="{00000000-0005-0000-0000-0000A7070000}"/>
    <cellStyle name="_우주센_광주평동투찰" xfId="5484" xr:uid="{00000000-0005-0000-0000-0000A8070000}"/>
    <cellStyle name="_우주센_광주평동투찰_통영중앙시장(최종)" xfId="5485" xr:uid="{00000000-0005-0000-0000-0000A9070000}"/>
    <cellStyle name="_우주센_광주평동투찰_통영중앙시장(최종)_통영중앙시장(최종)" xfId="5486" xr:uid="{00000000-0005-0000-0000-0000AA070000}"/>
    <cellStyle name="_우주센_광주평동품의1" xfId="5487" xr:uid="{00000000-0005-0000-0000-0000AB070000}"/>
    <cellStyle name="_우주센_광주평동품의1_통영중앙시장(최종)" xfId="5488" xr:uid="{00000000-0005-0000-0000-0000AC070000}"/>
    <cellStyle name="_우주센_광주평동품의1_통영중앙시장(최종)_통영중앙시장(최종)" xfId="5489" xr:uid="{00000000-0005-0000-0000-0000AD070000}"/>
    <cellStyle name="_우주센_송학하수품의(설계넣고)" xfId="5490" xr:uid="{00000000-0005-0000-0000-0000AE070000}"/>
    <cellStyle name="_우주센_송학하수품의(설계넣고)_통영중앙시장(최종)" xfId="5491" xr:uid="{00000000-0005-0000-0000-0000AF070000}"/>
    <cellStyle name="_우주센_송학하수품의(설계넣고)_통영중앙시장(최종)_통영중앙시장(최종)" xfId="5492" xr:uid="{00000000-0005-0000-0000-0000B0070000}"/>
    <cellStyle name="_우주센_우주센터투찰" xfId="5493" xr:uid="{00000000-0005-0000-0000-0000B1070000}"/>
    <cellStyle name="_우주센_우주센터투찰_광주평동투찰" xfId="5494" xr:uid="{00000000-0005-0000-0000-0000B2070000}"/>
    <cellStyle name="_우주센_우주센터투찰_광주평동투찰_통영중앙시장(최종)" xfId="5495" xr:uid="{00000000-0005-0000-0000-0000B3070000}"/>
    <cellStyle name="_우주센_우주센터투찰_광주평동투찰_통영중앙시장(최종)_통영중앙시장(최종)" xfId="5496" xr:uid="{00000000-0005-0000-0000-0000B4070000}"/>
    <cellStyle name="_우주센_우주센터투찰_광주평동품의1" xfId="5497" xr:uid="{00000000-0005-0000-0000-0000B5070000}"/>
    <cellStyle name="_우주센_우주센터투찰_광주평동품의1_통영중앙시장(최종)" xfId="5498" xr:uid="{00000000-0005-0000-0000-0000B6070000}"/>
    <cellStyle name="_우주센_우주센터투찰_광주평동품의1_통영중앙시장(최종)_통영중앙시장(최종)" xfId="5499" xr:uid="{00000000-0005-0000-0000-0000B7070000}"/>
    <cellStyle name="_우주센_우주센터투찰_송학하수품의(설계넣고)" xfId="5500" xr:uid="{00000000-0005-0000-0000-0000B8070000}"/>
    <cellStyle name="_우주센_우주센터투찰_송학하수품의(설계넣고)_통영중앙시장(최종)" xfId="5501" xr:uid="{00000000-0005-0000-0000-0000B9070000}"/>
    <cellStyle name="_우주센_우주센터투찰_송학하수품의(설계넣고)_통영중앙시장(최종)_통영중앙시장(최종)" xfId="5502" xr:uid="{00000000-0005-0000-0000-0000BA070000}"/>
    <cellStyle name="_우주센_우주센터투찰_통영중앙시장(최종)" xfId="5503" xr:uid="{00000000-0005-0000-0000-0000BB070000}"/>
    <cellStyle name="_우주센_우주센터투찰_통영중앙시장(최종)_통영중앙시장(최종)" xfId="5504" xr:uid="{00000000-0005-0000-0000-0000BC070000}"/>
    <cellStyle name="_우주센_통영중앙시장(최종)" xfId="5505" xr:uid="{00000000-0005-0000-0000-0000BD070000}"/>
    <cellStyle name="_우주센_통영중앙시장(최종)_통영중앙시장(최종)" xfId="5506" xr:uid="{00000000-0005-0000-0000-0000BE070000}"/>
    <cellStyle name="_우편물자동파속기 3호(최종)" xfId="5507" xr:uid="{00000000-0005-0000-0000-0000BF070000}"/>
    <cellStyle name="_울산시총괄안-20030509v1" xfId="7405" xr:uid="{00000000-0005-0000-0000-0000C0070000}"/>
    <cellStyle name="_울진군폐기물처리시설" xfId="573" xr:uid="{00000000-0005-0000-0000-0000C1070000}"/>
    <cellStyle name="_원가계산서" xfId="5508" xr:uid="{00000000-0005-0000-0000-0000C2070000}"/>
    <cellStyle name="_원가계산서제출용(부대포함)" xfId="5509" xr:uid="{00000000-0005-0000-0000-0000C3070000}"/>
    <cellStyle name="_원가보고서_최종보고" xfId="574" xr:uid="{00000000-0005-0000-0000-0000C4070000}"/>
    <cellStyle name="_원가분석(1217)" xfId="575" xr:uid="{00000000-0005-0000-0000-0000C5070000}"/>
    <cellStyle name="_원가분석(아이0208)" xfId="576" xr:uid="{00000000-0005-0000-0000-0000C6070000}"/>
    <cellStyle name="_원격유지관리시스템(2004)" xfId="5510" xr:uid="{00000000-0005-0000-0000-0000C7070000}"/>
    <cellStyle name="_월성원자력 본부사무실 신축공사" xfId="5511" xr:uid="{00000000-0005-0000-0000-0000C8070000}"/>
    <cellStyle name="_웹기반 범용프로그램 기본설계용역 예산설계서_050322" xfId="7406" xr:uid="{00000000-0005-0000-0000-0000C9070000}"/>
    <cellStyle name="_웹기반 수치지도 활용시스템 도입 설계서_1.1" xfId="7407" xr:uid="{00000000-0005-0000-0000-0000CA070000}"/>
    <cellStyle name="_웹기반 수치지도 활용시스템 도입 설계서_2.0" xfId="7408" xr:uid="{00000000-0005-0000-0000-0000CB070000}"/>
    <cellStyle name="_유방천교-0517" xfId="577" xr:uid="{00000000-0005-0000-0000-0000CC070000}"/>
    <cellStyle name="_유선설비(051216)" xfId="5512" xr:uid="{00000000-0005-0000-0000-0000CD070000}"/>
    <cellStyle name="_유첨3(서식)" xfId="578" xr:uid="{00000000-0005-0000-0000-0000CE070000}"/>
    <cellStyle name="_유첨3(서식)_1" xfId="579" xr:uid="{00000000-0005-0000-0000-0000CF070000}"/>
    <cellStyle name="_유출유량계설계(발주)" xfId="5513" xr:uid="{00000000-0005-0000-0000-0000D0070000}"/>
    <cellStyle name="_유출유량계설계(발주)_설계내역서" xfId="5514" xr:uid="{00000000-0005-0000-0000-0000D1070000}"/>
    <cellStyle name="_유출유량계설계(발주)_설계내역서(01.17)" xfId="5515" xr:uid="{00000000-0005-0000-0000-0000D2070000}"/>
    <cellStyle name="_은평공원테니스장정비공사" xfId="5516" xr:uid="{00000000-0005-0000-0000-0000D3070000}"/>
    <cellStyle name="_음성방향-p1" xfId="580" xr:uid="{00000000-0005-0000-0000-0000D4070000}"/>
    <cellStyle name="_음식물수거차(1)-한국경제조사연구원" xfId="581" xr:uid="{00000000-0005-0000-0000-0000D5070000}"/>
    <cellStyle name="_음식물쓰레기처리시설원가-검토후수정본" xfId="582" xr:uid="{00000000-0005-0000-0000-0000D6070000}"/>
    <cellStyle name="_음식물파쇄기-최종본" xfId="583" xr:uid="{00000000-0005-0000-0000-0000D7070000}"/>
    <cellStyle name="_의정부  상하수도 설계내역서_1.2" xfId="7409" xr:uid="{00000000-0005-0000-0000-0000D8070000}"/>
    <cellStyle name="_의정부_설계내역서" xfId="7410" xr:uid="{00000000-0005-0000-0000-0000D9070000}"/>
    <cellStyle name="_의정부_설계내역서(제출용)" xfId="7411" xr:uid="{00000000-0005-0000-0000-0000DA070000}"/>
    <cellStyle name="_의정부APT-계약내역-0730" xfId="5517" xr:uid="{00000000-0005-0000-0000-0000DB070000}"/>
    <cellStyle name="_의정부노인복지회관" xfId="584" xr:uid="{00000000-0005-0000-0000-0000DC070000}"/>
    <cellStyle name="_이래건축-내역서20031120" xfId="5518" xr:uid="{00000000-0005-0000-0000-0000DD070000}"/>
    <cellStyle name="_이양능주(2공구)bid전기" xfId="5519" xr:uid="{00000000-0005-0000-0000-0000DE070000}"/>
    <cellStyle name="_이양능주(2공구)bid전기_통영중앙시장(최종)" xfId="5520" xr:uid="{00000000-0005-0000-0000-0000DF070000}"/>
    <cellStyle name="_이양능주(2공구)bid전기_통영중앙시장(최종)_통영중앙시장(최종)" xfId="5521" xr:uid="{00000000-0005-0000-0000-0000E0070000}"/>
    <cellStyle name="_이전내역서(거창)" xfId="5522" xr:uid="{00000000-0005-0000-0000-0000E1070000}"/>
    <cellStyle name="_인원계획표 " xfId="5523" xr:uid="{00000000-0005-0000-0000-0000E2070000}"/>
    <cellStyle name="_인원계획표 _각사별 원가배분(04.02월)" xfId="5524" xr:uid="{00000000-0005-0000-0000-0000E3070000}"/>
    <cellStyle name="_인원계획표 _각사별 원가배분(04.04월)" xfId="5525" xr:uid="{00000000-0005-0000-0000-0000E4070000}"/>
    <cellStyle name="_인원계획표 _각사별 원가배분(04.05월)" xfId="5526" xr:uid="{00000000-0005-0000-0000-0000E5070000}"/>
    <cellStyle name="_인원계획표 _각사별 원가배분(04.07월)" xfId="5527" xr:uid="{00000000-0005-0000-0000-0000E6070000}"/>
    <cellStyle name="_인원계획표 _각사별 원가배분(04.10월)" xfId="5528" xr:uid="{00000000-0005-0000-0000-0000E7070000}"/>
    <cellStyle name="_인원계획표 _각사별 원가배분(04.11월)" xfId="5529" xr:uid="{00000000-0005-0000-0000-0000E8070000}"/>
    <cellStyle name="_인원계획표 _경기북부2차도급내역(분류체계)" xfId="5530" xr:uid="{00000000-0005-0000-0000-0000E9070000}"/>
    <cellStyle name="_인원계획표 _경기북부2차도급내역(분류체계)_각사별 원가배분(04.02월)" xfId="5531" xr:uid="{00000000-0005-0000-0000-0000EA070000}"/>
    <cellStyle name="_인원계획표 _경기북부2차도급내역(분류체계)_각사별 원가배분(04.04월)" xfId="5532" xr:uid="{00000000-0005-0000-0000-0000EB070000}"/>
    <cellStyle name="_인원계획표 _경기북부2차도급내역(분류체계)_각사별 원가배분(04.05월)" xfId="5533" xr:uid="{00000000-0005-0000-0000-0000EC070000}"/>
    <cellStyle name="_인원계획표 _경기북부2차도급내역(분류체계)_각사별 원가배분(04.07월)" xfId="5534" xr:uid="{00000000-0005-0000-0000-0000ED070000}"/>
    <cellStyle name="_인원계획표 _경기북부2차도급내역(분류체계)_각사별 원가배분(04.10월)" xfId="5535" xr:uid="{00000000-0005-0000-0000-0000EE070000}"/>
    <cellStyle name="_인원계획표 _경기북부2차도급내역(분류체계)_각사별 원가배분(04.11월)" xfId="5536" xr:uid="{00000000-0005-0000-0000-0000EF070000}"/>
    <cellStyle name="_인원계획표 _경기북부2차도급내역(분류체계)_기성청구(첨부양식)" xfId="5537" xr:uid="{00000000-0005-0000-0000-0000F0070000}"/>
    <cellStyle name="_인원계획표 _경기북부2차도급내역(분류체계)_원가배분(04(1).12월)" xfId="5538" xr:uid="{00000000-0005-0000-0000-0000F1070000}"/>
    <cellStyle name="_인원계획표 _광주평동투찰" xfId="5539" xr:uid="{00000000-0005-0000-0000-0000F2070000}"/>
    <cellStyle name="_인원계획표 _광주평동투찰_통영중앙시장(최종)" xfId="5540" xr:uid="{00000000-0005-0000-0000-0000F3070000}"/>
    <cellStyle name="_인원계획표 _광주평동투찰_통영중앙시장(최종)_통영중앙시장(최종)" xfId="5541" xr:uid="{00000000-0005-0000-0000-0000F4070000}"/>
    <cellStyle name="_인원계획표 _광주평동품의1" xfId="5542" xr:uid="{00000000-0005-0000-0000-0000F5070000}"/>
    <cellStyle name="_인원계획표 _광주평동품의1_통영중앙시장(최종)" xfId="5543" xr:uid="{00000000-0005-0000-0000-0000F6070000}"/>
    <cellStyle name="_인원계획표 _광주평동품의1_통영중앙시장(최종)_통영중앙시장(최종)" xfId="5544" xr:uid="{00000000-0005-0000-0000-0000F7070000}"/>
    <cellStyle name="_인원계획표 _기성청구(첨부양식)" xfId="5545" xr:uid="{00000000-0005-0000-0000-0000F8070000}"/>
    <cellStyle name="_인원계획표 _도급내역서(1차계약분)" xfId="5546" xr:uid="{00000000-0005-0000-0000-0000F9070000}"/>
    <cellStyle name="_인원계획표 _도급내역서(1차계약분)_각사별 원가배분(04.02월)" xfId="5547" xr:uid="{00000000-0005-0000-0000-0000FA070000}"/>
    <cellStyle name="_인원계획표 _도급내역서(1차계약분)_각사별 원가배분(04.04월)" xfId="5548" xr:uid="{00000000-0005-0000-0000-0000FB070000}"/>
    <cellStyle name="_인원계획표 _도급내역서(1차계약분)_각사별 원가배분(04.05월)" xfId="5549" xr:uid="{00000000-0005-0000-0000-0000FC070000}"/>
    <cellStyle name="_인원계획표 _도급내역서(1차계약분)_각사별 원가배분(04.07월)" xfId="5550" xr:uid="{00000000-0005-0000-0000-0000FD070000}"/>
    <cellStyle name="_인원계획표 _도급내역서(1차계약분)_각사별 원가배분(04.10월)" xfId="5551" xr:uid="{00000000-0005-0000-0000-0000FE070000}"/>
    <cellStyle name="_인원계획표 _도급내역서(1차계약분)_각사별 원가배분(04.11월)" xfId="5552" xr:uid="{00000000-0005-0000-0000-0000FF070000}"/>
    <cellStyle name="_인원계획표 _도급내역서(1차계약분)_기성청구(첨부양식)" xfId="5553" xr:uid="{00000000-0005-0000-0000-000000080000}"/>
    <cellStyle name="_인원계획표 _도급내역서(1차계약분)_원가배분(04(1).12월)" xfId="5554" xr:uid="{00000000-0005-0000-0000-000001080000}"/>
    <cellStyle name="_인원계획표 _송학하수품의(설계넣고)" xfId="5555" xr:uid="{00000000-0005-0000-0000-000002080000}"/>
    <cellStyle name="_인원계획표 _송학하수품의(설계넣고)_통영중앙시장(최종)" xfId="5556" xr:uid="{00000000-0005-0000-0000-000003080000}"/>
    <cellStyle name="_인원계획표 _송학하수품의(설계넣고)_통영중앙시장(최종)_통영중앙시장(최종)" xfId="5557" xr:uid="{00000000-0005-0000-0000-000004080000}"/>
    <cellStyle name="_인원계획표 _원가배분(04(1).12월)" xfId="5558" xr:uid="{00000000-0005-0000-0000-000005080000}"/>
    <cellStyle name="_인원계획표 _적격 " xfId="5559" xr:uid="{00000000-0005-0000-0000-000006080000}"/>
    <cellStyle name="_인원계획표 _적격 _각사별 원가배분(04.02월)" xfId="5560" xr:uid="{00000000-0005-0000-0000-000007080000}"/>
    <cellStyle name="_인원계획표 _적격 _각사별 원가배분(04.04월)" xfId="5561" xr:uid="{00000000-0005-0000-0000-000008080000}"/>
    <cellStyle name="_인원계획표 _적격 _각사별 원가배분(04.05월)" xfId="5562" xr:uid="{00000000-0005-0000-0000-000009080000}"/>
    <cellStyle name="_인원계획표 _적격 _각사별 원가배분(04.07월)" xfId="5563" xr:uid="{00000000-0005-0000-0000-00000A080000}"/>
    <cellStyle name="_인원계획표 _적격 _각사별 원가배분(04.10월)" xfId="5564" xr:uid="{00000000-0005-0000-0000-00000B080000}"/>
    <cellStyle name="_인원계획표 _적격 _각사별 원가배분(04.11월)" xfId="5565" xr:uid="{00000000-0005-0000-0000-00000C080000}"/>
    <cellStyle name="_인원계획표 _적격 _경기북부2차도급내역(분류체계)" xfId="5566" xr:uid="{00000000-0005-0000-0000-00000D080000}"/>
    <cellStyle name="_인원계획표 _적격 _경기북부2차도급내역(분류체계)_각사별 원가배분(04.02월)" xfId="5567" xr:uid="{00000000-0005-0000-0000-00000E080000}"/>
    <cellStyle name="_인원계획표 _적격 _경기북부2차도급내역(분류체계)_각사별 원가배분(04.04월)" xfId="5568" xr:uid="{00000000-0005-0000-0000-00000F080000}"/>
    <cellStyle name="_인원계획표 _적격 _경기북부2차도급내역(분류체계)_각사별 원가배분(04.05월)" xfId="5569" xr:uid="{00000000-0005-0000-0000-000010080000}"/>
    <cellStyle name="_인원계획표 _적격 _경기북부2차도급내역(분류체계)_각사별 원가배분(04.07월)" xfId="5570" xr:uid="{00000000-0005-0000-0000-000011080000}"/>
    <cellStyle name="_인원계획표 _적격 _경기북부2차도급내역(분류체계)_각사별 원가배분(04.10월)" xfId="5571" xr:uid="{00000000-0005-0000-0000-000012080000}"/>
    <cellStyle name="_인원계획표 _적격 _경기북부2차도급내역(분류체계)_각사별 원가배분(04.11월)" xfId="5572" xr:uid="{00000000-0005-0000-0000-000013080000}"/>
    <cellStyle name="_인원계획표 _적격 _경기북부2차도급내역(분류체계)_기성청구(첨부양식)" xfId="5573" xr:uid="{00000000-0005-0000-0000-000014080000}"/>
    <cellStyle name="_인원계획표 _적격 _경기북부2차도급내역(분류체계)_원가배분(04(1).12월)" xfId="5574" xr:uid="{00000000-0005-0000-0000-000015080000}"/>
    <cellStyle name="_인원계획표 _적격 _광주평동투찰" xfId="5575" xr:uid="{00000000-0005-0000-0000-000016080000}"/>
    <cellStyle name="_인원계획표 _적격 _광주평동투찰_통영중앙시장(최종)" xfId="5576" xr:uid="{00000000-0005-0000-0000-000017080000}"/>
    <cellStyle name="_인원계획표 _적격 _광주평동투찰_통영중앙시장(최종)_통영중앙시장(최종)" xfId="5577" xr:uid="{00000000-0005-0000-0000-000018080000}"/>
    <cellStyle name="_인원계획표 _적격 _광주평동품의1" xfId="5578" xr:uid="{00000000-0005-0000-0000-000019080000}"/>
    <cellStyle name="_인원계획표 _적격 _광주평동품의1_통영중앙시장(최종)" xfId="5579" xr:uid="{00000000-0005-0000-0000-00001A080000}"/>
    <cellStyle name="_인원계획표 _적격 _광주평동품의1_통영중앙시장(최종)_통영중앙시장(최종)" xfId="5580" xr:uid="{00000000-0005-0000-0000-00001B080000}"/>
    <cellStyle name="_인원계획표 _적격 _기성청구(첨부양식)" xfId="5581" xr:uid="{00000000-0005-0000-0000-00001C080000}"/>
    <cellStyle name="_인원계획표 _적격 _도급내역서(1차계약분)" xfId="5582" xr:uid="{00000000-0005-0000-0000-00001D080000}"/>
    <cellStyle name="_인원계획표 _적격 _도급내역서(1차계약분)_각사별 원가배분(04.02월)" xfId="5583" xr:uid="{00000000-0005-0000-0000-00001E080000}"/>
    <cellStyle name="_인원계획표 _적격 _도급내역서(1차계약분)_각사별 원가배분(04.04월)" xfId="5584" xr:uid="{00000000-0005-0000-0000-00001F080000}"/>
    <cellStyle name="_인원계획표 _적격 _도급내역서(1차계약분)_각사별 원가배분(04.05월)" xfId="5585" xr:uid="{00000000-0005-0000-0000-000020080000}"/>
    <cellStyle name="_인원계획표 _적격 _도급내역서(1차계약분)_각사별 원가배분(04.07월)" xfId="5586" xr:uid="{00000000-0005-0000-0000-000021080000}"/>
    <cellStyle name="_인원계획표 _적격 _도급내역서(1차계약분)_각사별 원가배분(04.10월)" xfId="5587" xr:uid="{00000000-0005-0000-0000-000022080000}"/>
    <cellStyle name="_인원계획표 _적격 _도급내역서(1차계약분)_각사별 원가배분(04.11월)" xfId="5588" xr:uid="{00000000-0005-0000-0000-000023080000}"/>
    <cellStyle name="_인원계획표 _적격 _도급내역서(1차계약분)_기성청구(첨부양식)" xfId="5589" xr:uid="{00000000-0005-0000-0000-000024080000}"/>
    <cellStyle name="_인원계획표 _적격 _도급내역서(1차계약분)_원가배분(04(1).12월)" xfId="5590" xr:uid="{00000000-0005-0000-0000-000025080000}"/>
    <cellStyle name="_인원계획표 _적격 _송학하수품의(설계넣고)" xfId="5591" xr:uid="{00000000-0005-0000-0000-000026080000}"/>
    <cellStyle name="_인원계획표 _적격 _송학하수품의(설계넣고)_통영중앙시장(최종)" xfId="5592" xr:uid="{00000000-0005-0000-0000-000027080000}"/>
    <cellStyle name="_인원계획표 _적격 _송학하수품의(설계넣고)_통영중앙시장(최종)_통영중앙시장(최종)" xfId="5593" xr:uid="{00000000-0005-0000-0000-000028080000}"/>
    <cellStyle name="_인원계획표 _적격 _원가배분(04(1).12월)" xfId="5594" xr:uid="{00000000-0005-0000-0000-000029080000}"/>
    <cellStyle name="_인원계획표 _적격 _통영중앙시장(최종)" xfId="5595" xr:uid="{00000000-0005-0000-0000-00002A080000}"/>
    <cellStyle name="_인원계획표 _적격 _통영중앙시장(최종)_통영중앙시장(최종)" xfId="5596" xr:uid="{00000000-0005-0000-0000-00002B080000}"/>
    <cellStyle name="_인원계획표 _통영중앙시장(최종)" xfId="5597" xr:uid="{00000000-0005-0000-0000-00002C080000}"/>
    <cellStyle name="_인원계획표 _통영중앙시장(최종)_통영중앙시장(최종)" xfId="5598" xr:uid="{00000000-0005-0000-0000-00002D080000}"/>
    <cellStyle name="_인증견적자료" xfId="7412" xr:uid="{00000000-0005-0000-0000-00002E080000}"/>
    <cellStyle name="_인천서구(노무비법)040505" xfId="5599" xr:uid="{00000000-0005-0000-0000-00002F080000}"/>
    <cellStyle name="_인천시 지하시설물통합정보시스템 구축사업 설계내역서_0514(FP)" xfId="7413" xr:uid="{00000000-0005-0000-0000-000030080000}"/>
    <cellStyle name="_인터넷교통방송시스템 보완" xfId="5600" xr:uid="{00000000-0005-0000-0000-000031080000}"/>
    <cellStyle name="_인터넷서버 " xfId="7414" xr:uid="{00000000-0005-0000-0000-000032080000}"/>
    <cellStyle name="_인테리어 일위대가 03-19" xfId="5601" xr:uid="{00000000-0005-0000-0000-000033080000}"/>
    <cellStyle name="_인트라넷개발내역" xfId="7415" xr:uid="{00000000-0005-0000-0000-000034080000}"/>
    <cellStyle name="_일반관리비및경비율-공간세라믹" xfId="586" xr:uid="{00000000-0005-0000-0000-000035080000}"/>
    <cellStyle name="_일위(김천)" xfId="5602" xr:uid="{00000000-0005-0000-0000-000036080000}"/>
    <cellStyle name="_일위(포천)" xfId="5603" xr:uid="{00000000-0005-0000-0000-000037080000}"/>
    <cellStyle name="_일위대가" xfId="587" xr:uid="{00000000-0005-0000-0000-000038080000}"/>
    <cellStyle name="_일위대가_1" xfId="5604" xr:uid="{00000000-0005-0000-0000-000039080000}"/>
    <cellStyle name="_일위대가_2" xfId="5605" xr:uid="{00000000-0005-0000-0000-00003A080000}"/>
    <cellStyle name="_일위대가목록" xfId="5606" xr:uid="{00000000-0005-0000-0000-00003B080000}"/>
    <cellStyle name="_임금(진흥콘크리트)" xfId="588" xr:uid="{00000000-0005-0000-0000-00003C080000}"/>
    <cellStyle name="_임금_구분" xfId="589" xr:uid="{00000000-0005-0000-0000-00003D080000}"/>
    <cellStyle name="_입구용부스(최종)" xfId="5607" xr:uid="{00000000-0005-0000-0000-00003E080000}"/>
    <cellStyle name="_입찰표지 " xfId="5608" xr:uid="{00000000-0005-0000-0000-00003F080000}"/>
    <cellStyle name="_입찰표지 _각사별 원가배분(04.02월)" xfId="5609" xr:uid="{00000000-0005-0000-0000-000040080000}"/>
    <cellStyle name="_입찰표지 _각사별 원가배분(04.04월)" xfId="5610" xr:uid="{00000000-0005-0000-0000-000041080000}"/>
    <cellStyle name="_입찰표지 _각사별 원가배분(04.05월)" xfId="5611" xr:uid="{00000000-0005-0000-0000-000042080000}"/>
    <cellStyle name="_입찰표지 _각사별 원가배분(04.07월)" xfId="5612" xr:uid="{00000000-0005-0000-0000-000043080000}"/>
    <cellStyle name="_입찰표지 _각사별 원가배분(04.10월)" xfId="5613" xr:uid="{00000000-0005-0000-0000-000044080000}"/>
    <cellStyle name="_입찰표지 _각사별 원가배분(04.11월)" xfId="5614" xr:uid="{00000000-0005-0000-0000-000045080000}"/>
    <cellStyle name="_입찰표지 _경기북부2차도급내역(분류체계)" xfId="5615" xr:uid="{00000000-0005-0000-0000-000046080000}"/>
    <cellStyle name="_입찰표지 _경기북부2차도급내역(분류체계)_각사별 원가배분(04.02월)" xfId="5616" xr:uid="{00000000-0005-0000-0000-000047080000}"/>
    <cellStyle name="_입찰표지 _경기북부2차도급내역(분류체계)_각사별 원가배분(04.04월)" xfId="5617" xr:uid="{00000000-0005-0000-0000-000048080000}"/>
    <cellStyle name="_입찰표지 _경기북부2차도급내역(분류체계)_각사별 원가배분(04.05월)" xfId="5618" xr:uid="{00000000-0005-0000-0000-000049080000}"/>
    <cellStyle name="_입찰표지 _경기북부2차도급내역(분류체계)_각사별 원가배분(04.07월)" xfId="5619" xr:uid="{00000000-0005-0000-0000-00004A080000}"/>
    <cellStyle name="_입찰표지 _경기북부2차도급내역(분류체계)_각사별 원가배분(04.10월)" xfId="5620" xr:uid="{00000000-0005-0000-0000-00004B080000}"/>
    <cellStyle name="_입찰표지 _경기북부2차도급내역(분류체계)_각사별 원가배분(04.11월)" xfId="5621" xr:uid="{00000000-0005-0000-0000-00004C080000}"/>
    <cellStyle name="_입찰표지 _경기북부2차도급내역(분류체계)_기성청구(첨부양식)" xfId="5622" xr:uid="{00000000-0005-0000-0000-00004D080000}"/>
    <cellStyle name="_입찰표지 _경기북부2차도급내역(분류체계)_원가배분(04(1).12월)" xfId="5623" xr:uid="{00000000-0005-0000-0000-00004E080000}"/>
    <cellStyle name="_입찰표지 _광주평동투찰" xfId="5624" xr:uid="{00000000-0005-0000-0000-00004F080000}"/>
    <cellStyle name="_입찰표지 _광주평동투찰_통영중앙시장(최종)" xfId="5625" xr:uid="{00000000-0005-0000-0000-000050080000}"/>
    <cellStyle name="_입찰표지 _광주평동투찰_통영중앙시장(최종)_통영중앙시장(최종)" xfId="5626" xr:uid="{00000000-0005-0000-0000-000051080000}"/>
    <cellStyle name="_입찰표지 _광주평동품의1" xfId="5627" xr:uid="{00000000-0005-0000-0000-000052080000}"/>
    <cellStyle name="_입찰표지 _광주평동품의1_통영중앙시장(최종)" xfId="5628" xr:uid="{00000000-0005-0000-0000-000053080000}"/>
    <cellStyle name="_입찰표지 _광주평동품의1_통영중앙시장(최종)_통영중앙시장(최종)" xfId="5629" xr:uid="{00000000-0005-0000-0000-000054080000}"/>
    <cellStyle name="_입찰표지 _기성청구(첨부양식)" xfId="5630" xr:uid="{00000000-0005-0000-0000-000055080000}"/>
    <cellStyle name="_입찰표지 _도급내역서(1차계약분)" xfId="5631" xr:uid="{00000000-0005-0000-0000-000056080000}"/>
    <cellStyle name="_입찰표지 _도급내역서(1차계약분)_각사별 원가배분(04.02월)" xfId="5632" xr:uid="{00000000-0005-0000-0000-000057080000}"/>
    <cellStyle name="_입찰표지 _도급내역서(1차계약분)_각사별 원가배분(04.04월)" xfId="5633" xr:uid="{00000000-0005-0000-0000-000058080000}"/>
    <cellStyle name="_입찰표지 _도급내역서(1차계약분)_각사별 원가배분(04.05월)" xfId="5634" xr:uid="{00000000-0005-0000-0000-000059080000}"/>
    <cellStyle name="_입찰표지 _도급내역서(1차계약분)_각사별 원가배분(04.07월)" xfId="5635" xr:uid="{00000000-0005-0000-0000-00005A080000}"/>
    <cellStyle name="_입찰표지 _도급내역서(1차계약분)_각사별 원가배분(04.10월)" xfId="5636" xr:uid="{00000000-0005-0000-0000-00005B080000}"/>
    <cellStyle name="_입찰표지 _도급내역서(1차계약분)_각사별 원가배분(04.11월)" xfId="5637" xr:uid="{00000000-0005-0000-0000-00005C080000}"/>
    <cellStyle name="_입찰표지 _도급내역서(1차계약분)_기성청구(첨부양식)" xfId="5638" xr:uid="{00000000-0005-0000-0000-00005D080000}"/>
    <cellStyle name="_입찰표지 _도급내역서(1차계약분)_원가배분(04(1).12월)" xfId="5639" xr:uid="{00000000-0005-0000-0000-00005E080000}"/>
    <cellStyle name="_입찰표지 _송학하수품의(설계넣고)" xfId="5640" xr:uid="{00000000-0005-0000-0000-00005F080000}"/>
    <cellStyle name="_입찰표지 _송학하수품의(설계넣고)_통영중앙시장(최종)" xfId="5641" xr:uid="{00000000-0005-0000-0000-000060080000}"/>
    <cellStyle name="_입찰표지 _송학하수품의(설계넣고)_통영중앙시장(최종)_통영중앙시장(최종)" xfId="5642" xr:uid="{00000000-0005-0000-0000-000061080000}"/>
    <cellStyle name="_입찰표지 _원가배분(04(1).12월)" xfId="5643" xr:uid="{00000000-0005-0000-0000-000062080000}"/>
    <cellStyle name="_입찰표지 _통영중앙시장(최종)" xfId="5644" xr:uid="{00000000-0005-0000-0000-000063080000}"/>
    <cellStyle name="_입찰표지 _통영중앙시장(최종)_통영중앙시장(최종)" xfId="5645" xr:uid="{00000000-0005-0000-0000-000064080000}"/>
    <cellStyle name="_자금현황" xfId="5646" xr:uid="{00000000-0005-0000-0000-000065080000}"/>
    <cellStyle name="_자금현황(011월)" xfId="5647" xr:uid="{00000000-0005-0000-0000-000066080000}"/>
    <cellStyle name="_자금현황(3월)" xfId="5648" xr:uid="{00000000-0005-0000-0000-000067080000}"/>
    <cellStyle name="_자동선별기보고서" xfId="5649" xr:uid="{00000000-0005-0000-0000-000068080000}"/>
    <cellStyle name="_자동제어" xfId="5650" xr:uid="{00000000-0005-0000-0000-000069080000}"/>
    <cellStyle name="_자재비교표" xfId="590" xr:uid="{00000000-0005-0000-0000-00006A080000}"/>
    <cellStyle name="_장비견적분석" xfId="7416" xr:uid="{00000000-0005-0000-0000-00006B080000}"/>
    <cellStyle name="_장현중(내역서+개요)" xfId="591" xr:uid="{00000000-0005-0000-0000-00006C080000}"/>
    <cellStyle name="_재료비" xfId="592" xr:uid="{00000000-0005-0000-0000-00006D080000}"/>
    <cellStyle name="_적격 " xfId="5651" xr:uid="{00000000-0005-0000-0000-00006E080000}"/>
    <cellStyle name="_적격 _각사별 원가배분(04.02월)" xfId="5652" xr:uid="{00000000-0005-0000-0000-00006F080000}"/>
    <cellStyle name="_적격 _각사별 원가배분(04.04월)" xfId="5653" xr:uid="{00000000-0005-0000-0000-000070080000}"/>
    <cellStyle name="_적격 _각사별 원가배분(04.05월)" xfId="5654" xr:uid="{00000000-0005-0000-0000-000071080000}"/>
    <cellStyle name="_적격 _각사별 원가배분(04.07월)" xfId="5655" xr:uid="{00000000-0005-0000-0000-000072080000}"/>
    <cellStyle name="_적격 _각사별 원가배분(04.10월)" xfId="5656" xr:uid="{00000000-0005-0000-0000-000073080000}"/>
    <cellStyle name="_적격 _각사별 원가배분(04.11월)" xfId="5657" xr:uid="{00000000-0005-0000-0000-000074080000}"/>
    <cellStyle name="_적격 _경기북부2차도급내역(분류체계)" xfId="5658" xr:uid="{00000000-0005-0000-0000-000075080000}"/>
    <cellStyle name="_적격 _경기북부2차도급내역(분류체계)_각사별 원가배분(04.02월)" xfId="5659" xr:uid="{00000000-0005-0000-0000-000076080000}"/>
    <cellStyle name="_적격 _경기북부2차도급내역(분류체계)_각사별 원가배분(04.04월)" xfId="5660" xr:uid="{00000000-0005-0000-0000-000077080000}"/>
    <cellStyle name="_적격 _경기북부2차도급내역(분류체계)_각사별 원가배분(04.05월)" xfId="5661" xr:uid="{00000000-0005-0000-0000-000078080000}"/>
    <cellStyle name="_적격 _경기북부2차도급내역(분류체계)_각사별 원가배분(04.07월)" xfId="5662" xr:uid="{00000000-0005-0000-0000-000079080000}"/>
    <cellStyle name="_적격 _경기북부2차도급내역(분류체계)_각사별 원가배분(04.10월)" xfId="5663" xr:uid="{00000000-0005-0000-0000-00007A080000}"/>
    <cellStyle name="_적격 _경기북부2차도급내역(분류체계)_각사별 원가배분(04.11월)" xfId="5664" xr:uid="{00000000-0005-0000-0000-00007B080000}"/>
    <cellStyle name="_적격 _경기북부2차도급내역(분류체계)_기성청구(첨부양식)" xfId="5665" xr:uid="{00000000-0005-0000-0000-00007C080000}"/>
    <cellStyle name="_적격 _경기북부2차도급내역(분류체계)_원가배분(04(1).12월)" xfId="5666" xr:uid="{00000000-0005-0000-0000-00007D080000}"/>
    <cellStyle name="_적격 _광주평동투찰" xfId="5667" xr:uid="{00000000-0005-0000-0000-00007E080000}"/>
    <cellStyle name="_적격 _광주평동투찰_통영중앙시장(최종)" xfId="5668" xr:uid="{00000000-0005-0000-0000-00007F080000}"/>
    <cellStyle name="_적격 _광주평동투찰_통영중앙시장(최종)_통영중앙시장(최종)" xfId="5669" xr:uid="{00000000-0005-0000-0000-000080080000}"/>
    <cellStyle name="_적격 _광주평동품의1" xfId="5670" xr:uid="{00000000-0005-0000-0000-000081080000}"/>
    <cellStyle name="_적격 _광주평동품의1_통영중앙시장(최종)" xfId="5671" xr:uid="{00000000-0005-0000-0000-000082080000}"/>
    <cellStyle name="_적격 _광주평동품의1_통영중앙시장(최종)_통영중앙시장(최종)" xfId="5672" xr:uid="{00000000-0005-0000-0000-000083080000}"/>
    <cellStyle name="_적격 _기성청구(첨부양식)" xfId="5673" xr:uid="{00000000-0005-0000-0000-000084080000}"/>
    <cellStyle name="_적격 _도급내역서(1차계약분)" xfId="5674" xr:uid="{00000000-0005-0000-0000-000085080000}"/>
    <cellStyle name="_적격 _도급내역서(1차계약분)_각사별 원가배분(04.02월)" xfId="5675" xr:uid="{00000000-0005-0000-0000-000086080000}"/>
    <cellStyle name="_적격 _도급내역서(1차계약분)_각사별 원가배분(04.04월)" xfId="5676" xr:uid="{00000000-0005-0000-0000-000087080000}"/>
    <cellStyle name="_적격 _도급내역서(1차계약분)_각사별 원가배분(04.05월)" xfId="5677" xr:uid="{00000000-0005-0000-0000-000088080000}"/>
    <cellStyle name="_적격 _도급내역서(1차계약분)_각사별 원가배분(04.07월)" xfId="5678" xr:uid="{00000000-0005-0000-0000-000089080000}"/>
    <cellStyle name="_적격 _도급내역서(1차계약분)_각사별 원가배분(04.10월)" xfId="5679" xr:uid="{00000000-0005-0000-0000-00008A080000}"/>
    <cellStyle name="_적격 _도급내역서(1차계약분)_각사별 원가배분(04.11월)" xfId="5680" xr:uid="{00000000-0005-0000-0000-00008B080000}"/>
    <cellStyle name="_적격 _도급내역서(1차계약분)_기성청구(첨부양식)" xfId="5681" xr:uid="{00000000-0005-0000-0000-00008C080000}"/>
    <cellStyle name="_적격 _도급내역서(1차계약분)_원가배분(04(1).12월)" xfId="5682" xr:uid="{00000000-0005-0000-0000-00008D080000}"/>
    <cellStyle name="_적격 _송학하수품의(설계넣고)" xfId="5683" xr:uid="{00000000-0005-0000-0000-00008E080000}"/>
    <cellStyle name="_적격 _송학하수품의(설계넣고)_통영중앙시장(최종)" xfId="5684" xr:uid="{00000000-0005-0000-0000-00008F080000}"/>
    <cellStyle name="_적격 _송학하수품의(설계넣고)_통영중앙시장(최종)_통영중앙시장(최종)" xfId="5685" xr:uid="{00000000-0005-0000-0000-000090080000}"/>
    <cellStyle name="_적격 _원가배분(04(1).12월)" xfId="5686" xr:uid="{00000000-0005-0000-0000-000091080000}"/>
    <cellStyle name="_적격 _집행갑지 " xfId="5687" xr:uid="{00000000-0005-0000-0000-000092080000}"/>
    <cellStyle name="_적격 _집행갑지 _각사별 원가배분(04.02월)" xfId="5688" xr:uid="{00000000-0005-0000-0000-000093080000}"/>
    <cellStyle name="_적격 _집행갑지 _각사별 원가배분(04.04월)" xfId="5689" xr:uid="{00000000-0005-0000-0000-000094080000}"/>
    <cellStyle name="_적격 _집행갑지 _각사별 원가배분(04.05월)" xfId="5690" xr:uid="{00000000-0005-0000-0000-000095080000}"/>
    <cellStyle name="_적격 _집행갑지 _각사별 원가배분(04.07월)" xfId="5691" xr:uid="{00000000-0005-0000-0000-000096080000}"/>
    <cellStyle name="_적격 _집행갑지 _각사별 원가배분(04.10월)" xfId="5692" xr:uid="{00000000-0005-0000-0000-000097080000}"/>
    <cellStyle name="_적격 _집행갑지 _각사별 원가배분(04.11월)" xfId="5693" xr:uid="{00000000-0005-0000-0000-000098080000}"/>
    <cellStyle name="_적격 _집행갑지 _경기북부2차도급내역(분류체계)" xfId="5694" xr:uid="{00000000-0005-0000-0000-000099080000}"/>
    <cellStyle name="_적격 _집행갑지 _경기북부2차도급내역(분류체계)_각사별 원가배분(04.02월)" xfId="5695" xr:uid="{00000000-0005-0000-0000-00009A080000}"/>
    <cellStyle name="_적격 _집행갑지 _경기북부2차도급내역(분류체계)_각사별 원가배분(04.04월)" xfId="5696" xr:uid="{00000000-0005-0000-0000-00009B080000}"/>
    <cellStyle name="_적격 _집행갑지 _경기북부2차도급내역(분류체계)_각사별 원가배분(04.05월)" xfId="5697" xr:uid="{00000000-0005-0000-0000-00009C080000}"/>
    <cellStyle name="_적격 _집행갑지 _경기북부2차도급내역(분류체계)_각사별 원가배분(04.07월)" xfId="5698" xr:uid="{00000000-0005-0000-0000-00009D080000}"/>
    <cellStyle name="_적격 _집행갑지 _경기북부2차도급내역(분류체계)_각사별 원가배분(04.10월)" xfId="5699" xr:uid="{00000000-0005-0000-0000-00009E080000}"/>
    <cellStyle name="_적격 _집행갑지 _경기북부2차도급내역(분류체계)_각사별 원가배분(04.11월)" xfId="5700" xr:uid="{00000000-0005-0000-0000-00009F080000}"/>
    <cellStyle name="_적격 _집행갑지 _경기북부2차도급내역(분류체계)_기성청구(첨부양식)" xfId="5701" xr:uid="{00000000-0005-0000-0000-0000A0080000}"/>
    <cellStyle name="_적격 _집행갑지 _경기북부2차도급내역(분류체계)_원가배분(04(1).12월)" xfId="5702" xr:uid="{00000000-0005-0000-0000-0000A1080000}"/>
    <cellStyle name="_적격 _집행갑지 _광주평동투찰" xfId="5703" xr:uid="{00000000-0005-0000-0000-0000A2080000}"/>
    <cellStyle name="_적격 _집행갑지 _광주평동투찰_통영중앙시장(최종)" xfId="5704" xr:uid="{00000000-0005-0000-0000-0000A3080000}"/>
    <cellStyle name="_적격 _집행갑지 _광주평동투찰_통영중앙시장(최종)_통영중앙시장(최종)" xfId="5705" xr:uid="{00000000-0005-0000-0000-0000A4080000}"/>
    <cellStyle name="_적격 _집행갑지 _광주평동품의1" xfId="5706" xr:uid="{00000000-0005-0000-0000-0000A5080000}"/>
    <cellStyle name="_적격 _집행갑지 _광주평동품의1_통영중앙시장(최종)" xfId="5707" xr:uid="{00000000-0005-0000-0000-0000A6080000}"/>
    <cellStyle name="_적격 _집행갑지 _광주평동품의1_통영중앙시장(최종)_통영중앙시장(최종)" xfId="5708" xr:uid="{00000000-0005-0000-0000-0000A7080000}"/>
    <cellStyle name="_적격 _집행갑지 _기성청구(첨부양식)" xfId="5709" xr:uid="{00000000-0005-0000-0000-0000A8080000}"/>
    <cellStyle name="_적격 _집행갑지 _도급내역서(1차계약분)" xfId="5710" xr:uid="{00000000-0005-0000-0000-0000A9080000}"/>
    <cellStyle name="_적격 _집행갑지 _도급내역서(1차계약분)_각사별 원가배분(04.02월)" xfId="5711" xr:uid="{00000000-0005-0000-0000-0000AA080000}"/>
    <cellStyle name="_적격 _집행갑지 _도급내역서(1차계약분)_각사별 원가배분(04.04월)" xfId="5712" xr:uid="{00000000-0005-0000-0000-0000AB080000}"/>
    <cellStyle name="_적격 _집행갑지 _도급내역서(1차계약분)_각사별 원가배분(04.05월)" xfId="5713" xr:uid="{00000000-0005-0000-0000-0000AC080000}"/>
    <cellStyle name="_적격 _집행갑지 _도급내역서(1차계약분)_각사별 원가배분(04.07월)" xfId="5714" xr:uid="{00000000-0005-0000-0000-0000AD080000}"/>
    <cellStyle name="_적격 _집행갑지 _도급내역서(1차계약분)_각사별 원가배분(04.10월)" xfId="5715" xr:uid="{00000000-0005-0000-0000-0000AE080000}"/>
    <cellStyle name="_적격 _집행갑지 _도급내역서(1차계약분)_각사별 원가배분(04.11월)" xfId="5716" xr:uid="{00000000-0005-0000-0000-0000AF080000}"/>
    <cellStyle name="_적격 _집행갑지 _도급내역서(1차계약분)_기성청구(첨부양식)" xfId="5717" xr:uid="{00000000-0005-0000-0000-0000B0080000}"/>
    <cellStyle name="_적격 _집행갑지 _도급내역서(1차계약분)_원가배분(04(1).12월)" xfId="5718" xr:uid="{00000000-0005-0000-0000-0000B1080000}"/>
    <cellStyle name="_적격 _집행갑지 _송학하수품의(설계넣고)" xfId="5719" xr:uid="{00000000-0005-0000-0000-0000B2080000}"/>
    <cellStyle name="_적격 _집행갑지 _송학하수품의(설계넣고)_통영중앙시장(최종)" xfId="5720" xr:uid="{00000000-0005-0000-0000-0000B3080000}"/>
    <cellStyle name="_적격 _집행갑지 _송학하수품의(설계넣고)_통영중앙시장(최종)_통영중앙시장(최종)" xfId="5721" xr:uid="{00000000-0005-0000-0000-0000B4080000}"/>
    <cellStyle name="_적격 _집행갑지 _원가배분(04(1).12월)" xfId="5722" xr:uid="{00000000-0005-0000-0000-0000B5080000}"/>
    <cellStyle name="_적격 _집행갑지 _통영중앙시장(최종)" xfId="5723" xr:uid="{00000000-0005-0000-0000-0000B6080000}"/>
    <cellStyle name="_적격 _집행갑지 _통영중앙시장(최종)_통영중앙시장(최종)" xfId="5724" xr:uid="{00000000-0005-0000-0000-0000B7080000}"/>
    <cellStyle name="_적격 _통영중앙시장(최종)" xfId="5725" xr:uid="{00000000-0005-0000-0000-0000B8080000}"/>
    <cellStyle name="_적격 _통영중앙시장(최종)_통영중앙시장(최종)" xfId="5726" xr:uid="{00000000-0005-0000-0000-0000B9080000}"/>
    <cellStyle name="_적격(화산) " xfId="5727" xr:uid="{00000000-0005-0000-0000-0000BA080000}"/>
    <cellStyle name="_적격(화산) _각사별 원가배분(04.02월)" xfId="5728" xr:uid="{00000000-0005-0000-0000-0000BB080000}"/>
    <cellStyle name="_적격(화산) _각사별 원가배분(04.04월)" xfId="5729" xr:uid="{00000000-0005-0000-0000-0000BC080000}"/>
    <cellStyle name="_적격(화산) _각사별 원가배분(04.05월)" xfId="5730" xr:uid="{00000000-0005-0000-0000-0000BD080000}"/>
    <cellStyle name="_적격(화산) _각사별 원가배분(04.07월)" xfId="5731" xr:uid="{00000000-0005-0000-0000-0000BE080000}"/>
    <cellStyle name="_적격(화산) _각사별 원가배분(04.10월)" xfId="5732" xr:uid="{00000000-0005-0000-0000-0000BF080000}"/>
    <cellStyle name="_적격(화산) _각사별 원가배분(04.11월)" xfId="5733" xr:uid="{00000000-0005-0000-0000-0000C0080000}"/>
    <cellStyle name="_적격(화산) _경기북부2차도급내역(분류체계)" xfId="5734" xr:uid="{00000000-0005-0000-0000-0000C1080000}"/>
    <cellStyle name="_적격(화산) _경기북부2차도급내역(분류체계)_각사별 원가배분(04.02월)" xfId="5735" xr:uid="{00000000-0005-0000-0000-0000C2080000}"/>
    <cellStyle name="_적격(화산) _경기북부2차도급내역(분류체계)_각사별 원가배분(04.04월)" xfId="5736" xr:uid="{00000000-0005-0000-0000-0000C3080000}"/>
    <cellStyle name="_적격(화산) _경기북부2차도급내역(분류체계)_각사별 원가배분(04.05월)" xfId="5737" xr:uid="{00000000-0005-0000-0000-0000C4080000}"/>
    <cellStyle name="_적격(화산) _경기북부2차도급내역(분류체계)_각사별 원가배분(04.07월)" xfId="5738" xr:uid="{00000000-0005-0000-0000-0000C5080000}"/>
    <cellStyle name="_적격(화산) _경기북부2차도급내역(분류체계)_각사별 원가배분(04.10월)" xfId="5739" xr:uid="{00000000-0005-0000-0000-0000C6080000}"/>
    <cellStyle name="_적격(화산) _경기북부2차도급내역(분류체계)_각사별 원가배분(04.11월)" xfId="5740" xr:uid="{00000000-0005-0000-0000-0000C7080000}"/>
    <cellStyle name="_적격(화산) _경기북부2차도급내역(분류체계)_기성청구(첨부양식)" xfId="5741" xr:uid="{00000000-0005-0000-0000-0000C8080000}"/>
    <cellStyle name="_적격(화산) _경기북부2차도급내역(분류체계)_원가배분(04(1).12월)" xfId="5742" xr:uid="{00000000-0005-0000-0000-0000C9080000}"/>
    <cellStyle name="_적격(화산) _광주평동투찰" xfId="5743" xr:uid="{00000000-0005-0000-0000-0000CA080000}"/>
    <cellStyle name="_적격(화산) _광주평동투찰_통영중앙시장(최종)" xfId="5744" xr:uid="{00000000-0005-0000-0000-0000CB080000}"/>
    <cellStyle name="_적격(화산) _광주평동투찰_통영중앙시장(최종)_통영중앙시장(최종)" xfId="5745" xr:uid="{00000000-0005-0000-0000-0000CC080000}"/>
    <cellStyle name="_적격(화산) _광주평동품의1" xfId="5746" xr:uid="{00000000-0005-0000-0000-0000CD080000}"/>
    <cellStyle name="_적격(화산) _광주평동품의1_통영중앙시장(최종)" xfId="5747" xr:uid="{00000000-0005-0000-0000-0000CE080000}"/>
    <cellStyle name="_적격(화산) _광주평동품의1_통영중앙시장(최종)_통영중앙시장(최종)" xfId="5748" xr:uid="{00000000-0005-0000-0000-0000CF080000}"/>
    <cellStyle name="_적격(화산) _기성청구(첨부양식)" xfId="5749" xr:uid="{00000000-0005-0000-0000-0000D0080000}"/>
    <cellStyle name="_적격(화산) _도급내역서(1차계약분)" xfId="5750" xr:uid="{00000000-0005-0000-0000-0000D1080000}"/>
    <cellStyle name="_적격(화산) _도급내역서(1차계약분)_각사별 원가배분(04.02월)" xfId="5751" xr:uid="{00000000-0005-0000-0000-0000D2080000}"/>
    <cellStyle name="_적격(화산) _도급내역서(1차계약분)_각사별 원가배분(04.04월)" xfId="5752" xr:uid="{00000000-0005-0000-0000-0000D3080000}"/>
    <cellStyle name="_적격(화산) _도급내역서(1차계약분)_각사별 원가배분(04.05월)" xfId="5753" xr:uid="{00000000-0005-0000-0000-0000D4080000}"/>
    <cellStyle name="_적격(화산) _도급내역서(1차계약분)_각사별 원가배분(04.07월)" xfId="5754" xr:uid="{00000000-0005-0000-0000-0000D5080000}"/>
    <cellStyle name="_적격(화산) _도급내역서(1차계약분)_각사별 원가배분(04.10월)" xfId="5755" xr:uid="{00000000-0005-0000-0000-0000D6080000}"/>
    <cellStyle name="_적격(화산) _도급내역서(1차계약분)_각사별 원가배분(04.11월)" xfId="5756" xr:uid="{00000000-0005-0000-0000-0000D7080000}"/>
    <cellStyle name="_적격(화산) _도급내역서(1차계약분)_기성청구(첨부양식)" xfId="5757" xr:uid="{00000000-0005-0000-0000-0000D8080000}"/>
    <cellStyle name="_적격(화산) _도급내역서(1차계약분)_원가배분(04(1).12월)" xfId="5758" xr:uid="{00000000-0005-0000-0000-0000D9080000}"/>
    <cellStyle name="_적격(화산) _송학하수품의(설계넣고)" xfId="5759" xr:uid="{00000000-0005-0000-0000-0000DA080000}"/>
    <cellStyle name="_적격(화산) _송학하수품의(설계넣고)_통영중앙시장(최종)" xfId="5760" xr:uid="{00000000-0005-0000-0000-0000DB080000}"/>
    <cellStyle name="_적격(화산) _송학하수품의(설계넣고)_통영중앙시장(최종)_통영중앙시장(최종)" xfId="5761" xr:uid="{00000000-0005-0000-0000-0000DC080000}"/>
    <cellStyle name="_적격(화산) _원가배분(04(1).12월)" xfId="5762" xr:uid="{00000000-0005-0000-0000-0000DD080000}"/>
    <cellStyle name="_적격(화산) _통영중앙시장(최종)" xfId="5763" xr:uid="{00000000-0005-0000-0000-0000DE080000}"/>
    <cellStyle name="_적격(화산) _통영중앙시장(최종)_통영중앙시장(최종)" xfId="5764" xr:uid="{00000000-0005-0000-0000-0000DF080000}"/>
    <cellStyle name="_전곡교종점측교대" xfId="593" xr:uid="{00000000-0005-0000-0000-0000E0080000}"/>
    <cellStyle name="_전곡교종점측교대_Abut(PILE)-SI" xfId="598" xr:uid="{00000000-0005-0000-0000-0000E1080000}"/>
    <cellStyle name="_전곡교종점측교대_동해교대(PILE)" xfId="594" xr:uid="{00000000-0005-0000-0000-0000E2080000}"/>
    <cellStyle name="_전곡교종점측교대_석산고가a2(직접기초)SI" xfId="595" xr:uid="{00000000-0005-0000-0000-0000E3080000}"/>
    <cellStyle name="_전곡교종점측교대_신둔천Abut(PILE)-시점" xfId="596" xr:uid="{00000000-0005-0000-0000-0000E4080000}"/>
    <cellStyle name="_전곡교종점측교대_신둔천Abut(PILE)-쫑점" xfId="597" xr:uid="{00000000-0005-0000-0000-0000E5080000}"/>
    <cellStyle name="_전기 오창_진천수량산출서" xfId="5765" xr:uid="{00000000-0005-0000-0000-0000E6080000}"/>
    <cellStyle name="_전기(고강도접지판)_여건보고1015_제출용" xfId="5766" xr:uid="{00000000-0005-0000-0000-0000E7080000}"/>
    <cellStyle name="_전기공사" xfId="5767" xr:uid="{00000000-0005-0000-0000-0000E8080000}"/>
    <cellStyle name="_전기공사시방서_일반" xfId="599" xr:uid="{00000000-0005-0000-0000-0000E9080000}"/>
    <cellStyle name="_전기로비(실정보고수정) 20050114" xfId="5768" xr:uid="{00000000-0005-0000-0000-0000EA080000}"/>
    <cellStyle name="_전남광주대한주택공사사옥 주차관제공사-040817(1)(6)" xfId="5769" xr:uid="{00000000-0005-0000-0000-0000EB080000}"/>
    <cellStyle name="_전남남부권광역상수도 수처리모형(설치-최종)" xfId="5770" xr:uid="{00000000-0005-0000-0000-0000EC080000}"/>
    <cellStyle name="_전남남부권광역상수도 수처리모형(제조-수정)" xfId="5775" xr:uid="{00000000-0005-0000-0000-0000ED080000}"/>
    <cellStyle name="_전남남부권광역상수도 수처리모형(제조-수정)_1. 기계환경분야(0709)" xfId="5776" xr:uid="{00000000-0005-0000-0000-0000EE080000}"/>
    <cellStyle name="_전남남부권광역상수도 수처리모형(제조-수정)_1. 기계환경분야(0709)_1. 기계환경분야(0709)" xfId="5777" xr:uid="{00000000-0005-0000-0000-0000EF080000}"/>
    <cellStyle name="_전남남부권광역상수도 수처리모형(제조-수정)_1. 기계환경분야(0709)_1. 기계환경분야(제조)" xfId="5778" xr:uid="{00000000-0005-0000-0000-0000F0080000}"/>
    <cellStyle name="_전남남부권광역상수도 수처리모형(제조-최종)" xfId="5779" xr:uid="{00000000-0005-0000-0000-0000F1080000}"/>
    <cellStyle name="_전남남부권광역상수도 수처리모형(제조-최종)_1. 기계환경분야(0709)" xfId="5781" xr:uid="{00000000-0005-0000-0000-0000F2080000}"/>
    <cellStyle name="_전남남부권광역상수도 수처리모형(제조-최종)_1. 기계환경분야(0709)_1. 기계환경분야(0709)" xfId="5782" xr:uid="{00000000-0005-0000-0000-0000F3080000}"/>
    <cellStyle name="_전남남부권광역상수도 수처리모형(제조-최종)_1. 기계환경분야(0709)_1. 기계환경분야(제조)" xfId="5783" xr:uid="{00000000-0005-0000-0000-0000F4080000}"/>
    <cellStyle name="_전남도청사최종납품" xfId="5784" xr:uid="{00000000-0005-0000-0000-0000F5080000}"/>
    <cellStyle name="_전남도청사최종납품(작업이)2" xfId="5785" xr:uid="{00000000-0005-0000-0000-0000F6080000}"/>
    <cellStyle name="_전동발달기장치(거창정밀식)" xfId="5786" xr:uid="{00000000-0005-0000-0000-0000F7080000}"/>
    <cellStyle name="_전북의회홍보관설계내역-설치" xfId="5787" xr:uid="{00000000-0005-0000-0000-0000F8080000}"/>
    <cellStyle name="_전북의회홍보관실시설계내역(0507)" xfId="5788" xr:uid="{00000000-0005-0000-0000-0000F9080000}"/>
    <cellStyle name="_전시과학(031015)" xfId="5789" xr:uid="{00000000-0005-0000-0000-0000FA080000}"/>
    <cellStyle name="_전시과학(031016)_인쇄" xfId="5790" xr:uid="{00000000-0005-0000-0000-0000FB080000}"/>
    <cellStyle name="_전시시설물" xfId="5791" xr:uid="{00000000-0005-0000-0000-0000FC080000}"/>
    <cellStyle name="_전시시설물_배정통보조합제출용" xfId="5792" xr:uid="{00000000-0005-0000-0000-0000FD080000}"/>
    <cellStyle name="_전시용영상HW" xfId="5793" xr:uid="{00000000-0005-0000-0000-0000FE080000}"/>
    <cellStyle name="_전시장설치" xfId="5794" xr:uid="{00000000-0005-0000-0000-0000FF080000}"/>
    <cellStyle name="_전자입찰서식" xfId="5795" xr:uid="{00000000-0005-0000-0000-000000090000}"/>
    <cellStyle name="_전자지불(삼성SDS)" xfId="600" xr:uid="{00000000-0005-0000-0000-000001090000}"/>
    <cellStyle name="_전자지불-(케이비)" xfId="601" xr:uid="{00000000-0005-0000-0000-000002090000}"/>
    <cellStyle name="_정릉TO-RE1" xfId="5796" xr:uid="{00000000-0005-0000-0000-000003090000}"/>
    <cellStyle name="_정보통신-광통신망관리(050214)" xfId="5797" xr:uid="{00000000-0005-0000-0000-000004090000}"/>
    <cellStyle name="_제목" xfId="5798" xr:uid="{00000000-0005-0000-0000-000005090000}"/>
    <cellStyle name="_제목_내역서" xfId="5799" xr:uid="{00000000-0005-0000-0000-000006090000}"/>
    <cellStyle name="_제안첨부 상세0411" xfId="7417" xr:uid="{00000000-0005-0000-0000-000007090000}"/>
    <cellStyle name="_제일은행동근무복3" xfId="5800" xr:uid="{00000000-0005-0000-0000-000008090000}"/>
    <cellStyle name="_제일은행하계근무복" xfId="5801" xr:uid="{00000000-0005-0000-0000-000009090000}"/>
    <cellStyle name="_제작업체견적(스테이지넷)" xfId="5802" xr:uid="{00000000-0005-0000-0000-00000A090000}"/>
    <cellStyle name="_제조_응집용교반기_원일기계_조달청" xfId="5803" xr:uid="{00000000-0005-0000-0000-00000B090000}"/>
    <cellStyle name="_제조부문" xfId="602" xr:uid="{00000000-0005-0000-0000-00000C090000}"/>
    <cellStyle name="_제조샘플(다품목)" xfId="5804" xr:uid="{00000000-0005-0000-0000-00000D090000}"/>
    <cellStyle name="_제주시_운용소프트웨어개발" xfId="7418" xr:uid="{00000000-0005-0000-0000-00000E090000}"/>
    <cellStyle name="_제주한화콘도" xfId="5805" xr:uid="{00000000-0005-0000-0000-00000F090000}"/>
    <cellStyle name="_제출용병천하수(지역관로1)" xfId="5806" xr:uid="{00000000-0005-0000-0000-000010090000}"/>
    <cellStyle name="_제출용병천하수(지역관로1)_광주평동투찰" xfId="5807" xr:uid="{00000000-0005-0000-0000-000011090000}"/>
    <cellStyle name="_제출용병천하수(지역관로1)_광주평동투찰_통영중앙시장(최종)" xfId="5808" xr:uid="{00000000-0005-0000-0000-000012090000}"/>
    <cellStyle name="_제출용병천하수(지역관로1)_광주평동투찰_통영중앙시장(최종)_통영중앙시장(최종)" xfId="5809" xr:uid="{00000000-0005-0000-0000-000013090000}"/>
    <cellStyle name="_제출용병천하수(지역관로1)_광주평동품의1" xfId="5810" xr:uid="{00000000-0005-0000-0000-000014090000}"/>
    <cellStyle name="_제출용병천하수(지역관로1)_광주평동품의1_통영중앙시장(최종)" xfId="5811" xr:uid="{00000000-0005-0000-0000-000015090000}"/>
    <cellStyle name="_제출용병천하수(지역관로1)_광주평동품의1_통영중앙시장(최종)_통영중앙시장(최종)" xfId="5812" xr:uid="{00000000-0005-0000-0000-000016090000}"/>
    <cellStyle name="_제출용병천하수(지역관로1)_송학하수품의(설계넣고)" xfId="5813" xr:uid="{00000000-0005-0000-0000-000017090000}"/>
    <cellStyle name="_제출용병천하수(지역관로1)_송학하수품의(설계넣고)_통영중앙시장(최종)" xfId="5814" xr:uid="{00000000-0005-0000-0000-000018090000}"/>
    <cellStyle name="_제출용병천하수(지역관로1)_송학하수품의(설계넣고)_통영중앙시장(최종)_통영중앙시장(최종)" xfId="5815" xr:uid="{00000000-0005-0000-0000-000019090000}"/>
    <cellStyle name="_제출용병천하수(지역관로1)_통영중앙시장(최종)" xfId="5816" xr:uid="{00000000-0005-0000-0000-00001A090000}"/>
    <cellStyle name="_제출용병천하수(지역관로1)_통영중앙시장(최종)_통영중앙시장(최종)" xfId="5817" xr:uid="{00000000-0005-0000-0000-00001B090000}"/>
    <cellStyle name="_조경" xfId="5818" xr:uid="{00000000-0005-0000-0000-00001C090000}"/>
    <cellStyle name="_조달청_계약내역(기성1차)" xfId="7419" xr:uid="{00000000-0005-0000-0000-00001D090000}"/>
    <cellStyle name="_조목스크린-제작" xfId="5819" xr:uid="{00000000-0005-0000-0000-00001E090000}"/>
    <cellStyle name="_조치원재래시장-1115" xfId="5820" xr:uid="{00000000-0005-0000-0000-00001F090000}"/>
    <cellStyle name="_조합견적" xfId="5821" xr:uid="{00000000-0005-0000-0000-000020090000}"/>
    <cellStyle name="_조형겸용 방호책 상세도" xfId="603" xr:uid="{00000000-0005-0000-0000-000021090000}"/>
    <cellStyle name="_조형겸용설치원가" xfId="604" xr:uid="{00000000-0005-0000-0000-000022090000}"/>
    <cellStyle name="_중림내역표지" xfId="605" xr:uid="{00000000-0005-0000-0000-000023090000}"/>
    <cellStyle name="_중부지역본부-" xfId="5822" xr:uid="{00000000-0005-0000-0000-000024090000}"/>
    <cellStyle name="_증권예탁원_퇴직연금시스템_구축_요약_Ver2" xfId="5848" xr:uid="{00000000-0005-0000-0000-000025090000}"/>
    <cellStyle name="_지도계약내역" xfId="5849" xr:uid="{00000000-0005-0000-0000-000026090000}"/>
    <cellStyle name="_지정과제1분기실적(확정990408)" xfId="606" xr:uid="{00000000-0005-0000-0000-000027090000}"/>
    <cellStyle name="_지정과제1분기실적(확정990408)_1" xfId="607" xr:uid="{00000000-0005-0000-0000-000028090000}"/>
    <cellStyle name="_지정과제2차심의list" xfId="618" xr:uid="{00000000-0005-0000-0000-000029090000}"/>
    <cellStyle name="_지정과제2차심의list_1" xfId="619" xr:uid="{00000000-0005-0000-0000-00002A090000}"/>
    <cellStyle name="_지정과제2차심의list_2" xfId="620" xr:uid="{00000000-0005-0000-0000-00002B090000}"/>
    <cellStyle name="_지정과제2차심의결과" xfId="608" xr:uid="{00000000-0005-0000-0000-00002C090000}"/>
    <cellStyle name="_지정과제2차심의결과(금액조정후최종)" xfId="609" xr:uid="{00000000-0005-0000-0000-00002D090000}"/>
    <cellStyle name="_지정과제2차심의결과(금액조정후최종)_1" xfId="610" xr:uid="{00000000-0005-0000-0000-00002E090000}"/>
    <cellStyle name="_지정과제2차심의결과(금액조정후최종)_1_경영개선실적보고(전주공장)" xfId="611" xr:uid="{00000000-0005-0000-0000-00002F090000}"/>
    <cellStyle name="_지정과제2차심의결과(금액조정후최종)_1_별첨1_2" xfId="612" xr:uid="{00000000-0005-0000-0000-000030090000}"/>
    <cellStyle name="_지정과제2차심의결과(금액조정후최종)_1_제안과제집계표(공장전체)" xfId="613" xr:uid="{00000000-0005-0000-0000-000031090000}"/>
    <cellStyle name="_지정과제2차심의결과(금액조정후최종)_경영개선실적보고(전주공장)" xfId="614" xr:uid="{00000000-0005-0000-0000-000032090000}"/>
    <cellStyle name="_지정과제2차심의결과(금액조정후최종)_별첨1_2" xfId="615" xr:uid="{00000000-0005-0000-0000-000033090000}"/>
    <cellStyle name="_지정과제2차심의결과(금액조정후최종)_제안과제집계표(공장전체)" xfId="616" xr:uid="{00000000-0005-0000-0000-000034090000}"/>
    <cellStyle name="_지정과제2차심의결과_1" xfId="617" xr:uid="{00000000-0005-0000-0000-000035090000}"/>
    <cellStyle name="_지하시설물관리현장지원시스템구축 산출내역서_1.0" xfId="7420" xr:uid="{00000000-0005-0000-0000-000036090000}"/>
    <cellStyle name="_지하시설물통합관리설계내역서_1.0" xfId="7421" xr:uid="{00000000-0005-0000-0000-000037090000}"/>
    <cellStyle name="_직접경비" xfId="621" xr:uid="{00000000-0005-0000-0000-000038090000}"/>
    <cellStyle name="_진흥콘크리트 원가" xfId="622" xr:uid="{00000000-0005-0000-0000-000039090000}"/>
    <cellStyle name="_집계장(집행내역)" xfId="5850" xr:uid="{00000000-0005-0000-0000-00003A090000}"/>
    <cellStyle name="_집중관리(981231)" xfId="623" xr:uid="{00000000-0005-0000-0000-00003B090000}"/>
    <cellStyle name="_집중관리(981231)_1" xfId="624" xr:uid="{00000000-0005-0000-0000-00003C090000}"/>
    <cellStyle name="_집중관리(지정과제및 양식)" xfId="625" xr:uid="{00000000-0005-0000-0000-00003D090000}"/>
    <cellStyle name="_집중관리(지정과제및 양식)_1" xfId="626" xr:uid="{00000000-0005-0000-0000-00003E090000}"/>
    <cellStyle name="_집행(1)" xfId="5851" xr:uid="{00000000-0005-0000-0000-00003F090000}"/>
    <cellStyle name="_집행(1)_선정안(삼산)" xfId="5852" xr:uid="{00000000-0005-0000-0000-000040090000}"/>
    <cellStyle name="_집행(1)_추풍령" xfId="5853" xr:uid="{00000000-0005-0000-0000-000041090000}"/>
    <cellStyle name="_집행(1)_추풍령-1" xfId="5854" xr:uid="{00000000-0005-0000-0000-000042090000}"/>
    <cellStyle name="_집행(2)" xfId="5855" xr:uid="{00000000-0005-0000-0000-000043090000}"/>
    <cellStyle name="_집행(2)_선정안(삼산)" xfId="5856" xr:uid="{00000000-0005-0000-0000-000044090000}"/>
    <cellStyle name="_집행(2)_추풍령" xfId="5857" xr:uid="{00000000-0005-0000-0000-000045090000}"/>
    <cellStyle name="_집행(2)_추풍령-1" xfId="5858" xr:uid="{00000000-0005-0000-0000-000046090000}"/>
    <cellStyle name="_집행갑지 " xfId="5859" xr:uid="{00000000-0005-0000-0000-000047090000}"/>
    <cellStyle name="_집행갑지 _각사별 원가배분(04.02월)" xfId="5860" xr:uid="{00000000-0005-0000-0000-000048090000}"/>
    <cellStyle name="_집행갑지 _각사별 원가배분(04.04월)" xfId="5861" xr:uid="{00000000-0005-0000-0000-000049090000}"/>
    <cellStyle name="_집행갑지 _각사별 원가배분(04.05월)" xfId="5862" xr:uid="{00000000-0005-0000-0000-00004A090000}"/>
    <cellStyle name="_집행갑지 _각사별 원가배분(04.07월)" xfId="5863" xr:uid="{00000000-0005-0000-0000-00004B090000}"/>
    <cellStyle name="_집행갑지 _각사별 원가배분(04.10월)" xfId="5864" xr:uid="{00000000-0005-0000-0000-00004C090000}"/>
    <cellStyle name="_집행갑지 _각사별 원가배분(04.11월)" xfId="5865" xr:uid="{00000000-0005-0000-0000-00004D090000}"/>
    <cellStyle name="_집행갑지 _경기북부2차도급내역(분류체계)" xfId="5866" xr:uid="{00000000-0005-0000-0000-00004E090000}"/>
    <cellStyle name="_집행갑지 _경기북부2차도급내역(분류체계)_각사별 원가배분(04.02월)" xfId="5867" xr:uid="{00000000-0005-0000-0000-00004F090000}"/>
    <cellStyle name="_집행갑지 _경기북부2차도급내역(분류체계)_각사별 원가배분(04.04월)" xfId="5868" xr:uid="{00000000-0005-0000-0000-000050090000}"/>
    <cellStyle name="_집행갑지 _경기북부2차도급내역(분류체계)_각사별 원가배분(04.05월)" xfId="5869" xr:uid="{00000000-0005-0000-0000-000051090000}"/>
    <cellStyle name="_집행갑지 _경기북부2차도급내역(분류체계)_각사별 원가배분(04.07월)" xfId="5870" xr:uid="{00000000-0005-0000-0000-000052090000}"/>
    <cellStyle name="_집행갑지 _경기북부2차도급내역(분류체계)_각사별 원가배분(04.10월)" xfId="5871" xr:uid="{00000000-0005-0000-0000-000053090000}"/>
    <cellStyle name="_집행갑지 _경기북부2차도급내역(분류체계)_각사별 원가배분(04.11월)" xfId="5872" xr:uid="{00000000-0005-0000-0000-000054090000}"/>
    <cellStyle name="_집행갑지 _경기북부2차도급내역(분류체계)_기성청구(첨부양식)" xfId="5873" xr:uid="{00000000-0005-0000-0000-000055090000}"/>
    <cellStyle name="_집행갑지 _경기북부2차도급내역(분류체계)_원가배분(04(1).12월)" xfId="5874" xr:uid="{00000000-0005-0000-0000-000056090000}"/>
    <cellStyle name="_집행갑지 _광주평동투찰" xfId="5875" xr:uid="{00000000-0005-0000-0000-000057090000}"/>
    <cellStyle name="_집행갑지 _광주평동투찰_통영중앙시장(최종)" xfId="5876" xr:uid="{00000000-0005-0000-0000-000058090000}"/>
    <cellStyle name="_집행갑지 _광주평동투찰_통영중앙시장(최종)_통영중앙시장(최종)" xfId="5877" xr:uid="{00000000-0005-0000-0000-000059090000}"/>
    <cellStyle name="_집행갑지 _광주평동품의1" xfId="5878" xr:uid="{00000000-0005-0000-0000-00005A090000}"/>
    <cellStyle name="_집행갑지 _광주평동품의1_통영중앙시장(최종)" xfId="5879" xr:uid="{00000000-0005-0000-0000-00005B090000}"/>
    <cellStyle name="_집행갑지 _광주평동품의1_통영중앙시장(최종)_통영중앙시장(최종)" xfId="5880" xr:uid="{00000000-0005-0000-0000-00005C090000}"/>
    <cellStyle name="_집행갑지 _기성청구(첨부양식)" xfId="5881" xr:uid="{00000000-0005-0000-0000-00005D090000}"/>
    <cellStyle name="_집행갑지 _도급내역서(1차계약분)" xfId="5882" xr:uid="{00000000-0005-0000-0000-00005E090000}"/>
    <cellStyle name="_집행갑지 _도급내역서(1차계약분)_각사별 원가배분(04.02월)" xfId="5883" xr:uid="{00000000-0005-0000-0000-00005F090000}"/>
    <cellStyle name="_집행갑지 _도급내역서(1차계약분)_각사별 원가배분(04.04월)" xfId="5884" xr:uid="{00000000-0005-0000-0000-000060090000}"/>
    <cellStyle name="_집행갑지 _도급내역서(1차계약분)_각사별 원가배분(04.05월)" xfId="5885" xr:uid="{00000000-0005-0000-0000-000061090000}"/>
    <cellStyle name="_집행갑지 _도급내역서(1차계약분)_각사별 원가배분(04.07월)" xfId="5886" xr:uid="{00000000-0005-0000-0000-000062090000}"/>
    <cellStyle name="_집행갑지 _도급내역서(1차계약분)_각사별 원가배분(04.10월)" xfId="5887" xr:uid="{00000000-0005-0000-0000-000063090000}"/>
    <cellStyle name="_집행갑지 _도급내역서(1차계약분)_각사별 원가배분(04.11월)" xfId="5888" xr:uid="{00000000-0005-0000-0000-000064090000}"/>
    <cellStyle name="_집행갑지 _도급내역서(1차계약분)_기성청구(첨부양식)" xfId="5889" xr:uid="{00000000-0005-0000-0000-000065090000}"/>
    <cellStyle name="_집행갑지 _도급내역서(1차계약분)_원가배분(04(1).12월)" xfId="5890" xr:uid="{00000000-0005-0000-0000-000066090000}"/>
    <cellStyle name="_집행갑지 _송학하수품의(설계넣고)" xfId="5891" xr:uid="{00000000-0005-0000-0000-000067090000}"/>
    <cellStyle name="_집행갑지 _송학하수품의(설계넣고)_통영중앙시장(최종)" xfId="5892" xr:uid="{00000000-0005-0000-0000-000068090000}"/>
    <cellStyle name="_집행갑지 _송학하수품의(설계넣고)_통영중앙시장(최종)_통영중앙시장(최종)" xfId="5893" xr:uid="{00000000-0005-0000-0000-000069090000}"/>
    <cellStyle name="_집행갑지 _원가배분(04(1).12월)" xfId="5894" xr:uid="{00000000-0005-0000-0000-00006A090000}"/>
    <cellStyle name="_집행갑지 _통영중앙시장(최종)" xfId="5895" xr:uid="{00000000-0005-0000-0000-00006B090000}"/>
    <cellStyle name="_집행갑지 _통영중앙시장(최종)_통영중앙시장(최종)" xfId="5896" xr:uid="{00000000-0005-0000-0000-00006C090000}"/>
    <cellStyle name="_집행양식" xfId="5897" xr:uid="{00000000-0005-0000-0000-00006D090000}"/>
    <cellStyle name="_창(에리트(설치제외)" xfId="627" xr:uid="{00000000-0005-0000-0000-00006E090000}"/>
    <cellStyle name="_창호잡철-실행예산" xfId="5898" xr:uid="{00000000-0005-0000-0000-00006F090000}"/>
    <cellStyle name="_책상 및 의자 4종(전송)" xfId="5899" xr:uid="{00000000-0005-0000-0000-000070090000}"/>
    <cellStyle name="_천안 삼성코닝 SP 납품(대선기공)" xfId="5900" xr:uid="{00000000-0005-0000-0000-000071090000}"/>
    <cellStyle name="_청계천문화관-시설관리" xfId="5901" xr:uid="{00000000-0005-0000-0000-000072090000}"/>
    <cellStyle name="_청문당 내역보완" xfId="5902" xr:uid="{00000000-0005-0000-0000-000073090000}"/>
    <cellStyle name="_청소년수련관산출근거조서" xfId="5903" xr:uid="{00000000-0005-0000-0000-000074090000}"/>
    <cellStyle name="_청소년수련관산출근거조서_1" xfId="5904" xr:uid="{00000000-0005-0000-0000-000075090000}"/>
    <cellStyle name="_청소년수련관일위대가" xfId="5905" xr:uid="{00000000-0005-0000-0000-000076090000}"/>
    <cellStyle name="_청소년수련관일위대가_1" xfId="5906" xr:uid="{00000000-0005-0000-0000-000077090000}"/>
    <cellStyle name="_총괄(최종)" xfId="5907" xr:uid="{00000000-0005-0000-0000-000078090000}"/>
    <cellStyle name="_총괄설계내역서" xfId="7422" xr:uid="{00000000-0005-0000-0000-000079090000}"/>
    <cellStyle name="_최저임금" xfId="628" xr:uid="{00000000-0005-0000-0000-00007A090000}"/>
    <cellStyle name="_최종(040309)" xfId="5908" xr:uid="{00000000-0005-0000-0000-00007B090000}"/>
    <cellStyle name="_최종내역(공사)" xfId="5909" xr:uid="{00000000-0005-0000-0000-00007C090000}"/>
    <cellStyle name="_최종내역(자재)" xfId="5910" xr:uid="{00000000-0005-0000-0000-00007D090000}"/>
    <cellStyle name="_최종-황순원산출서" xfId="5912" xr:uid="{00000000-0005-0000-0000-00007E090000}"/>
    <cellStyle name="_축인장고려시" xfId="629" xr:uid="{00000000-0005-0000-0000-00007F090000}"/>
    <cellStyle name="_축중기제조" xfId="5913" xr:uid="{00000000-0005-0000-0000-000080090000}"/>
    <cellStyle name="_춘천(제조)" xfId="5914" xr:uid="{00000000-0005-0000-0000-000081090000}"/>
    <cellStyle name="_춘천전화국증축통신+개요" xfId="630" xr:uid="{00000000-0005-0000-0000-000082090000}"/>
    <cellStyle name="_춘천합동내역+개요(수정한최종)" xfId="631" xr:uid="{00000000-0005-0000-0000-000083090000}"/>
    <cellStyle name="_충무1.민속박물관(설치-충무)" xfId="5915" xr:uid="{00000000-0005-0000-0000-000084090000}"/>
    <cellStyle name="_충무용사촌(설치)" xfId="5916" xr:uid="{00000000-0005-0000-0000-000085090000}"/>
    <cellStyle name="_충청지역본부-" xfId="5917" xr:uid="{00000000-0005-0000-0000-000086090000}"/>
    <cellStyle name="_충효예(장비)(1)-류빈" xfId="5918" xr:uid="{00000000-0005-0000-0000-000087090000}"/>
    <cellStyle name="_침상, 관물함3" xfId="5919" xr:uid="{00000000-0005-0000-0000-000088090000}"/>
    <cellStyle name="_침입감시 견적서" xfId="632" xr:uid="{00000000-0005-0000-0000-000089090000}"/>
    <cellStyle name="_케노피원가 2005.8(대전조달출장소)" xfId="633" xr:uid="{00000000-0005-0000-0000-00008A090000}"/>
    <cellStyle name="_코마스HW(1023)" xfId="7423" xr:uid="{00000000-0005-0000-0000-00008B090000}"/>
    <cellStyle name="_코스모스씨앤티(손익계산서,제조원가명세서)" xfId="5920" xr:uid="{00000000-0005-0000-0000-00008C090000}"/>
    <cellStyle name="_코어백앤드원가산출내역서_20050606_v1(1).0" xfId="634" xr:uid="{00000000-0005-0000-0000-00008D090000}"/>
    <cellStyle name="_클레임 요청한딜 1018" xfId="7424" xr:uid="{00000000-0005-0000-0000-00008E090000}"/>
    <cellStyle name="_클레임 요청한딜 1018_ISS 2008 5월 가격표" xfId="7425" xr:uid="{00000000-0005-0000-0000-00008F090000}"/>
    <cellStyle name="_클레임 요청한딜 1018_ISS_06_12월 가격표" xfId="7426" xr:uid="{00000000-0005-0000-0000-000090090000}"/>
    <cellStyle name="_타견적" xfId="5921" xr:uid="{00000000-0005-0000-0000-000091090000}"/>
    <cellStyle name="_터널진입차단시설(제조)" xfId="5923" xr:uid="{00000000-0005-0000-0000-000092090000}"/>
    <cellStyle name="_터미널현장 토사반입(낙찰적용,시속35)" xfId="5924" xr:uid="{00000000-0005-0000-0000-000093090000}"/>
    <cellStyle name="_테니스장(030922)" xfId="5925" xr:uid="{00000000-0005-0000-0000-000094090000}"/>
    <cellStyle name="_테마공사새로03" xfId="635" xr:uid="{00000000-0005-0000-0000-000095090000}"/>
    <cellStyle name="_테크윈펌프설비공사" xfId="636" xr:uid="{00000000-0005-0000-0000-000096090000}"/>
    <cellStyle name="_토공사" xfId="637" xr:uid="{00000000-0005-0000-0000-000097090000}"/>
    <cellStyle name="_토목공내역서" xfId="5926" xr:uid="{00000000-0005-0000-0000-000098090000}"/>
    <cellStyle name="_통근버스용역" xfId="7427" xr:uid="{00000000-0005-0000-0000-000099090000}"/>
    <cellStyle name="_통행료 전자지불 SW" xfId="5927" xr:uid="{00000000-0005-0000-0000-00009A090000}"/>
    <cellStyle name="_통행료면탈방지시스템(최종)" xfId="5928" xr:uid="{00000000-0005-0000-0000-00009B090000}"/>
    <cellStyle name="_퇴직연금 기록관리 시스템" xfId="5930" xr:uid="{00000000-0005-0000-0000-00009C090000}"/>
    <cellStyle name="_파동의 중첩-전시과학-최종" xfId="5931" xr:uid="{00000000-0005-0000-0000-00009D090000}"/>
    <cellStyle name="_파일교대" xfId="638" xr:uid="{00000000-0005-0000-0000-00009E090000}"/>
    <cellStyle name="_파일교대_A1(직접기초)-0409" xfId="675" xr:uid="{00000000-0005-0000-0000-00009F090000}"/>
    <cellStyle name="_파일교대_Abut(PILE)-SI" xfId="676" xr:uid="{00000000-0005-0000-0000-0000A0090000}"/>
    <cellStyle name="_파일교대_P1" xfId="677" xr:uid="{00000000-0005-0000-0000-0000A1090000}"/>
    <cellStyle name="_파일교대_P1_Abut(PILE)-SI" xfId="682" xr:uid="{00000000-0005-0000-0000-0000A2090000}"/>
    <cellStyle name="_파일교대_P1_동해교대(PILE)" xfId="678" xr:uid="{00000000-0005-0000-0000-0000A3090000}"/>
    <cellStyle name="_파일교대_P1_석산고가a2(직접기초)SI" xfId="679" xr:uid="{00000000-0005-0000-0000-0000A4090000}"/>
    <cellStyle name="_파일교대_P1_신둔천Abut(PILE)-시점" xfId="680" xr:uid="{00000000-0005-0000-0000-0000A5090000}"/>
    <cellStyle name="_파일교대_P1_신둔천Abut(PILE)-쫑점" xfId="681" xr:uid="{00000000-0005-0000-0000-0000A6090000}"/>
    <cellStyle name="_파일교대_P5" xfId="683" xr:uid="{00000000-0005-0000-0000-0000A7090000}"/>
    <cellStyle name="_파일교대_P5_Abut(PILE)-SI" xfId="694" xr:uid="{00000000-0005-0000-0000-0000A8090000}"/>
    <cellStyle name="_파일교대_P5_동해교대(PILE)" xfId="684" xr:uid="{00000000-0005-0000-0000-0000A9090000}"/>
    <cellStyle name="_파일교대_P5_석산고가a2(직접기초)SI" xfId="685" xr:uid="{00000000-0005-0000-0000-0000AA090000}"/>
    <cellStyle name="_파일교대_P5_신둔천Abut(PILE)-시점" xfId="686" xr:uid="{00000000-0005-0000-0000-0000AB090000}"/>
    <cellStyle name="_파일교대_P5_신둔천Abut(PILE)-쫑점" xfId="687" xr:uid="{00000000-0005-0000-0000-0000AC090000}"/>
    <cellStyle name="_파일교대_P5_화전교교각계산서-P1" xfId="688" xr:uid="{00000000-0005-0000-0000-0000AD090000}"/>
    <cellStyle name="_파일교대_P5_화전교교각계산서-P1_Abut(PILE)-SI" xfId="693" xr:uid="{00000000-0005-0000-0000-0000AE090000}"/>
    <cellStyle name="_파일교대_P5_화전교교각계산서-P1_동해교대(PILE)" xfId="689" xr:uid="{00000000-0005-0000-0000-0000AF090000}"/>
    <cellStyle name="_파일교대_P5_화전교교각계산서-P1_석산고가a2(직접기초)SI" xfId="690" xr:uid="{00000000-0005-0000-0000-0000B0090000}"/>
    <cellStyle name="_파일교대_P5_화전교교각계산서-P1_신둔천Abut(PILE)-시점" xfId="691" xr:uid="{00000000-0005-0000-0000-0000B1090000}"/>
    <cellStyle name="_파일교대_P5_화전교교각계산서-P1_신둔천Abut(PILE)-쫑점" xfId="692" xr:uid="{00000000-0005-0000-0000-0000B2090000}"/>
    <cellStyle name="_파일교대_P7" xfId="695" xr:uid="{00000000-0005-0000-0000-0000B3090000}"/>
    <cellStyle name="_파일교대_P7_Abut(PILE)-SI" xfId="700" xr:uid="{00000000-0005-0000-0000-0000B4090000}"/>
    <cellStyle name="_파일교대_P7_동해교대(PILE)" xfId="696" xr:uid="{00000000-0005-0000-0000-0000B5090000}"/>
    <cellStyle name="_파일교대_P7_석산고가a2(직접기초)SI" xfId="697" xr:uid="{00000000-0005-0000-0000-0000B6090000}"/>
    <cellStyle name="_파일교대_P7_신둔천Abut(PILE)-시점" xfId="698" xr:uid="{00000000-0005-0000-0000-0000B7090000}"/>
    <cellStyle name="_파일교대_P7_신둔천Abut(PILE)-쫑점" xfId="699" xr:uid="{00000000-0005-0000-0000-0000B8090000}"/>
    <cellStyle name="_파일교대_기타" xfId="639" xr:uid="{00000000-0005-0000-0000-0000B9090000}"/>
    <cellStyle name="_파일교대_기타_Abut(PILE)-SI" xfId="644" xr:uid="{00000000-0005-0000-0000-0000BA090000}"/>
    <cellStyle name="_파일교대_기타_동해교대(PILE)" xfId="640" xr:uid="{00000000-0005-0000-0000-0000BB090000}"/>
    <cellStyle name="_파일교대_기타_석산고가a2(직접기초)SI" xfId="641" xr:uid="{00000000-0005-0000-0000-0000BC090000}"/>
    <cellStyle name="_파일교대_기타_신둔천Abut(PILE)-시점" xfId="642" xr:uid="{00000000-0005-0000-0000-0000BD090000}"/>
    <cellStyle name="_파일교대_기타_신둔천Abut(PILE)-쫑점" xfId="643" xr:uid="{00000000-0005-0000-0000-0000BE090000}"/>
    <cellStyle name="_파일교대_남정과선교(최종)" xfId="645" xr:uid="{00000000-0005-0000-0000-0000BF090000}"/>
    <cellStyle name="_파일교대_동해교대(PILE)" xfId="646" xr:uid="{00000000-0005-0000-0000-0000C0090000}"/>
    <cellStyle name="_파일교대_석산고가a2(직접기초)SI" xfId="647" xr:uid="{00000000-0005-0000-0000-0000C1090000}"/>
    <cellStyle name="_파일교대_신둔천Abut(PILE)-시점" xfId="648" xr:uid="{00000000-0005-0000-0000-0000C2090000}"/>
    <cellStyle name="_파일교대_신둔천Abut(PILE)-쫑점" xfId="649" xr:uid="{00000000-0005-0000-0000-0000C3090000}"/>
    <cellStyle name="_파일교대_용문교-P8" xfId="662" xr:uid="{00000000-0005-0000-0000-0000C4090000}"/>
    <cellStyle name="_파일교대_용문교-P8_Abut(PILE)-SI" xfId="667" xr:uid="{00000000-0005-0000-0000-0000C5090000}"/>
    <cellStyle name="_파일교대_용문교-P8_동해교대(PILE)" xfId="663" xr:uid="{00000000-0005-0000-0000-0000C6090000}"/>
    <cellStyle name="_파일교대_용문교-P8_석산고가a2(직접기초)SI" xfId="664" xr:uid="{00000000-0005-0000-0000-0000C7090000}"/>
    <cellStyle name="_파일교대_용문교-P8_신둔천Abut(PILE)-시점" xfId="665" xr:uid="{00000000-0005-0000-0000-0000C8090000}"/>
    <cellStyle name="_파일교대_용문교-P8_신둔천Abut(PILE)-쫑점" xfId="666" xr:uid="{00000000-0005-0000-0000-0000C9090000}"/>
    <cellStyle name="_파일교대_용문교-시점측교대(입고선)" xfId="650" xr:uid="{00000000-0005-0000-0000-0000CA090000}"/>
    <cellStyle name="_파일교대_용문교-시점측교대(입고선)_Abut(PILE)-SI" xfId="655" xr:uid="{00000000-0005-0000-0000-0000CB090000}"/>
    <cellStyle name="_파일교대_용문교-시점측교대(입고선)_동해교대(PILE)" xfId="651" xr:uid="{00000000-0005-0000-0000-0000CC090000}"/>
    <cellStyle name="_파일교대_용문교-시점측교대(입고선)_석산고가a2(직접기초)SI" xfId="652" xr:uid="{00000000-0005-0000-0000-0000CD090000}"/>
    <cellStyle name="_파일교대_용문교-시점측교대(입고선)_신둔천Abut(PILE)-시점" xfId="653" xr:uid="{00000000-0005-0000-0000-0000CE090000}"/>
    <cellStyle name="_파일교대_용문교-시점측교대(입고선)_신둔천Abut(PILE)-쫑점" xfId="654" xr:uid="{00000000-0005-0000-0000-0000CF090000}"/>
    <cellStyle name="_파일교대_용문교-시점측교대(직접기초)" xfId="656" xr:uid="{00000000-0005-0000-0000-0000D0090000}"/>
    <cellStyle name="_파일교대_용문교-시점측교대(직접기초)_Abut(PILE)-SI" xfId="661" xr:uid="{00000000-0005-0000-0000-0000D1090000}"/>
    <cellStyle name="_파일교대_용문교-시점측교대(직접기초)_동해교대(PILE)" xfId="657" xr:uid="{00000000-0005-0000-0000-0000D2090000}"/>
    <cellStyle name="_파일교대_용문교-시점측교대(직접기초)_석산고가a2(직접기초)SI" xfId="658" xr:uid="{00000000-0005-0000-0000-0000D3090000}"/>
    <cellStyle name="_파일교대_용문교-시점측교대(직접기초)_신둔천Abut(PILE)-시점" xfId="659" xr:uid="{00000000-0005-0000-0000-0000D4090000}"/>
    <cellStyle name="_파일교대_용문교-시점측교대(직접기초)_신둔천Abut(PILE)-쫑점" xfId="660" xr:uid="{00000000-0005-0000-0000-0000D5090000}"/>
    <cellStyle name="_파일교대_축인장고려시" xfId="668" xr:uid="{00000000-0005-0000-0000-0000D6090000}"/>
    <cellStyle name="_파일교대_하중 및 작용위치" xfId="669" xr:uid="{00000000-0005-0000-0000-0000D7090000}"/>
    <cellStyle name="_파일교대_하중 및 작용위치_Abut(PILE)-SI" xfId="674" xr:uid="{00000000-0005-0000-0000-0000D8090000}"/>
    <cellStyle name="_파일교대_하중 및 작용위치_동해교대(PILE)" xfId="670" xr:uid="{00000000-0005-0000-0000-0000D9090000}"/>
    <cellStyle name="_파일교대_하중 및 작용위치_석산고가a2(직접기초)SI" xfId="671" xr:uid="{00000000-0005-0000-0000-0000DA090000}"/>
    <cellStyle name="_파일교대_하중 및 작용위치_신둔천Abut(PILE)-시점" xfId="672" xr:uid="{00000000-0005-0000-0000-0000DB090000}"/>
    <cellStyle name="_파일교대_하중 및 작용위치_신둔천Abut(PILE)-쫑점" xfId="673" xr:uid="{00000000-0005-0000-0000-0000DC090000}"/>
    <cellStyle name="_판넬(수량산출)" xfId="5932" xr:uid="{00000000-0005-0000-0000-0000DD090000}"/>
    <cellStyle name="_표지" xfId="5933" xr:uid="{00000000-0005-0000-0000-0000DE090000}"/>
    <cellStyle name="_플라스틱조합일반관리비및경비율" xfId="701" xr:uid="{00000000-0005-0000-0000-0000DF090000}"/>
    <cellStyle name="_플로터dsj5500" xfId="7428" xr:uid="{00000000-0005-0000-0000-0000E0090000}"/>
    <cellStyle name="_하이패스 전자지불(050214)" xfId="5934" xr:uid="{00000000-0005-0000-0000-0000E1090000}"/>
    <cellStyle name="_하이패스(최종)" xfId="5935" xr:uid="{00000000-0005-0000-0000-0000E2090000}"/>
    <cellStyle name="_하중 및 작용위치" xfId="702" xr:uid="{00000000-0005-0000-0000-0000E3090000}"/>
    <cellStyle name="_하중 및 작용위치_Abut(PILE)-SI" xfId="707" xr:uid="{00000000-0005-0000-0000-0000E4090000}"/>
    <cellStyle name="_하중 및 작용위치_동해교대(PILE)" xfId="703" xr:uid="{00000000-0005-0000-0000-0000E5090000}"/>
    <cellStyle name="_하중 및 작용위치_석산고가a2(직접기초)SI" xfId="704" xr:uid="{00000000-0005-0000-0000-0000E6090000}"/>
    <cellStyle name="_하중 및 작용위치_신둔천Abut(PILE)-시점" xfId="705" xr:uid="{00000000-0005-0000-0000-0000E7090000}"/>
    <cellStyle name="_하중 및 작용위치_신둔천Abut(PILE)-쫑점" xfId="706" xr:uid="{00000000-0005-0000-0000-0000E8090000}"/>
    <cellStyle name="_학생사물함18종" xfId="5936" xr:uid="{00000000-0005-0000-0000-0000E9090000}"/>
    <cellStyle name="_한강물환경생태 산출서" xfId="5937" xr:uid="{00000000-0005-0000-0000-0000EA090000}"/>
    <cellStyle name="_한국경제정책(과기부)HP_Search" xfId="5938" xr:uid="{00000000-0005-0000-0000-0000EB090000}"/>
    <cellStyle name="_한-냉부하" xfId="708" xr:uid="{00000000-0005-0000-0000-0000EC090000}"/>
    <cellStyle name="_한일청소년" xfId="5939" xr:uid="{00000000-0005-0000-0000-0000ED090000}"/>
    <cellStyle name="_한전BM양식" xfId="709" xr:uid="{00000000-0005-0000-0000-0000EE090000}"/>
    <cellStyle name="_한전연구견적" xfId="5940" xr:uid="{00000000-0005-0000-0000-0000EF090000}"/>
    <cellStyle name="_합의서" xfId="5941" xr:uid="{00000000-0005-0000-0000-0000F0090000}"/>
    <cellStyle name="_합의서_선정안(삼산)" xfId="5942" xr:uid="{00000000-0005-0000-0000-0000F1090000}"/>
    <cellStyle name="_합의서_추풍령" xfId="5943" xr:uid="{00000000-0005-0000-0000-0000F2090000}"/>
    <cellStyle name="_합의서_추풍령-1" xfId="5944" xr:uid="{00000000-0005-0000-0000-0000F3090000}"/>
    <cellStyle name="_항측판독용역" xfId="5945" xr:uid="{00000000-0005-0000-0000-0000F4090000}"/>
    <cellStyle name="_헤이스견적서" xfId="5946" xr:uid="{00000000-0005-0000-0000-0000F5090000}"/>
    <cellStyle name="_현관" xfId="5947" xr:uid="{00000000-0005-0000-0000-0000F6090000}"/>
    <cellStyle name="_현대타운빌 실행" xfId="710" xr:uid="{00000000-0005-0000-0000-0000F7090000}"/>
    <cellStyle name="_현수막 추가" xfId="5948" xr:uid="{00000000-0005-0000-0000-0000F8090000}"/>
    <cellStyle name="_현장설비(1.VDS)-0411" xfId="5949" xr:uid="{00000000-0005-0000-0000-0000F9090000}"/>
    <cellStyle name="_형광등기구최종-조일전기" xfId="5950" xr:uid="{00000000-0005-0000-0000-0000FA090000}"/>
    <cellStyle name="_호남선두계역외2개소연결통로" xfId="5951" xr:uid="{00000000-0005-0000-0000-0000FB090000}"/>
    <cellStyle name="_호남선전철화송정리역사111" xfId="5952" xr:uid="{00000000-0005-0000-0000-0000FC090000}"/>
    <cellStyle name="_호남지역본부-" xfId="5953" xr:uid="{00000000-0005-0000-0000-0000FD090000}"/>
    <cellStyle name="_호남지역본부-20041220" xfId="5955" xr:uid="{00000000-0005-0000-0000-0000FE090000}"/>
    <cellStyle name="_호안블럭5종내역(노무비법)" xfId="5956" xr:uid="{00000000-0005-0000-0000-0000FF090000}"/>
    <cellStyle name="_홍천중(강임계약내역)" xfId="711" xr:uid="{00000000-0005-0000-0000-0000000A0000}"/>
    <cellStyle name="_화성동탄 계약내역" xfId="5957" xr:uid="{00000000-0005-0000-0000-0000010A0000}"/>
    <cellStyle name="_화전2교-시점측교대(강관파일)" xfId="712" xr:uid="{00000000-0005-0000-0000-0000020A0000}"/>
    <cellStyle name="_화전2교-시점측교대(강관파일)_Abut(PILE)-SI" xfId="717" xr:uid="{00000000-0005-0000-0000-0000030A0000}"/>
    <cellStyle name="_화전2교-시점측교대(강관파일)_동해교대(PILE)" xfId="713" xr:uid="{00000000-0005-0000-0000-0000040A0000}"/>
    <cellStyle name="_화전2교-시점측교대(강관파일)_석산고가a2(직접기초)SI" xfId="714" xr:uid="{00000000-0005-0000-0000-0000050A0000}"/>
    <cellStyle name="_화전2교-시점측교대(강관파일)_신둔천Abut(PILE)-시점" xfId="715" xr:uid="{00000000-0005-0000-0000-0000060A0000}"/>
    <cellStyle name="_화전2교-시점측교대(강관파일)_신둔천Abut(PILE)-쫑점" xfId="716" xr:uid="{00000000-0005-0000-0000-0000070A0000}"/>
    <cellStyle name="_화전교-시점측교대(입출고선)" xfId="718" xr:uid="{00000000-0005-0000-0000-0000080A0000}"/>
    <cellStyle name="_화전교-시점측교대(입출고선)_Abut(PILE)-SI" xfId="723" xr:uid="{00000000-0005-0000-0000-0000090A0000}"/>
    <cellStyle name="_화전교-시점측교대(입출고선)_동해교대(PILE)" xfId="719" xr:uid="{00000000-0005-0000-0000-00000A0A0000}"/>
    <cellStyle name="_화전교-시점측교대(입출고선)_석산고가a2(직접기초)SI" xfId="720" xr:uid="{00000000-0005-0000-0000-00000B0A0000}"/>
    <cellStyle name="_화전교-시점측교대(입출고선)_신둔천Abut(PILE)-시점" xfId="721" xr:uid="{00000000-0005-0000-0000-00000C0A0000}"/>
    <cellStyle name="_화전교-시점측교대(입출고선)_신둔천Abut(PILE)-쫑점" xfId="722" xr:uid="{00000000-0005-0000-0000-00000D0A0000}"/>
    <cellStyle name="_화전교-종점측교대(다시한것)" xfId="724" xr:uid="{00000000-0005-0000-0000-00000E0A0000}"/>
    <cellStyle name="_화전교-종점측교대(다시한것)_Abut(PILE)-SI" xfId="728" xr:uid="{00000000-0005-0000-0000-00000F0A0000}"/>
    <cellStyle name="_화전교-종점측교대(다시한것)_동해교대(PILE)" xfId="725" xr:uid="{00000000-0005-0000-0000-0000100A0000}"/>
    <cellStyle name="_화전교-종점측교대(다시한것)_석산고가a2(직접기초)SI" xfId="726" xr:uid="{00000000-0005-0000-0000-0000110A0000}"/>
    <cellStyle name="_화전교-종점측교대(다시한것)_신둔천Abut(PILE)-시점" xfId="7429" xr:uid="{00000000-0005-0000-0000-0000120A0000}"/>
    <cellStyle name="_화전교-종점측교대(다시한것)_신둔천Abut(PILE)-쫑점" xfId="727" xr:uid="{00000000-0005-0000-0000-0000130A0000}"/>
    <cellStyle name="_화흥기상정보시스템(RWIS)및노면감지시스템(RSDS)내역서" xfId="5958" xr:uid="{00000000-0005-0000-0000-0000140A0000}"/>
    <cellStyle name="_환경체험관내역050420(총괄최종)" xfId="5959" xr:uid="{00000000-0005-0000-0000-0000150A0000}"/>
    <cellStyle name="_환금밸브_6월4일_중량수정" xfId="729" xr:uid="{00000000-0005-0000-0000-0000160A0000}"/>
    <cellStyle name="_휴대용바코드" xfId="5960" xr:uid="{00000000-0005-0000-0000-0000170A0000}"/>
    <cellStyle name="_흙막이공사(일위)" xfId="730" xr:uid="{00000000-0005-0000-0000-0000180A0000}"/>
    <cellStyle name="_희경-부산화물터미널" xfId="5961" xr:uid="{00000000-0005-0000-0000-0000190A0000}"/>
    <cellStyle name="_ㅠ형교각(신둔)" xfId="501" xr:uid="{00000000-0005-0000-0000-00001A0A0000}"/>
    <cellStyle name="_ㅠ형교각(신둔)_Abut(PILE)-SI" xfId="506" xr:uid="{00000000-0005-0000-0000-00001B0A0000}"/>
    <cellStyle name="_ㅠ형교각(신둔)_동해교대(PILE)" xfId="502" xr:uid="{00000000-0005-0000-0000-00001C0A0000}"/>
    <cellStyle name="_ㅠ형교각(신둔)_석산고가a2(직접기초)SI" xfId="503" xr:uid="{00000000-0005-0000-0000-00001D0A0000}"/>
    <cellStyle name="_ㅠ형교각(신둔)_신둔천Abut(PILE)-시점" xfId="504" xr:uid="{00000000-0005-0000-0000-00001E0A0000}"/>
    <cellStyle name="_ㅠ형교각(신둔)_신둔천Abut(PILE)-쫑점" xfId="505" xr:uid="{00000000-0005-0000-0000-00001F0A0000}"/>
    <cellStyle name="´þ·?" xfId="1054" xr:uid="{00000000-0005-0000-0000-0000200A0000}"/>
    <cellStyle name="’E‰Y [0.00]_laroux" xfId="1055" xr:uid="{00000000-0005-0000-0000-0000210A0000}"/>
    <cellStyle name="’E‰Y_laroux" xfId="1056" xr:uid="{00000000-0005-0000-0000-0000220A0000}"/>
    <cellStyle name="¤@?e_TEST-1 " xfId="1059" xr:uid="{00000000-0005-0000-0000-0000230A0000}"/>
    <cellStyle name="+,-,0" xfId="5987" xr:uid="{00000000-0005-0000-0000-0000240A0000}"/>
    <cellStyle name="+,-,0 2" xfId="5988" xr:uid="{00000000-0005-0000-0000-0000250A0000}"/>
    <cellStyle name="+,-,0 3" xfId="5989" xr:uid="{00000000-0005-0000-0000-0000260A0000}"/>
    <cellStyle name="=C:\WINDOWS\SYSTEM32\COMMAND.COM" xfId="7579" xr:uid="{00000000-0005-0000-0000-0000270A0000}"/>
    <cellStyle name="△ []" xfId="5990" xr:uid="{00000000-0005-0000-0000-0000280A0000}"/>
    <cellStyle name="△ [] 2" xfId="5991" xr:uid="{00000000-0005-0000-0000-0000290A0000}"/>
    <cellStyle name="△ [] 3" xfId="5992" xr:uid="{00000000-0005-0000-0000-00002A0A0000}"/>
    <cellStyle name="△ [0]" xfId="5993" xr:uid="{00000000-0005-0000-0000-00002B0A0000}"/>
    <cellStyle name="△ [0] 2" xfId="5994" xr:uid="{00000000-0005-0000-0000-00002C0A0000}"/>
    <cellStyle name="△ [0] 3" xfId="5995" xr:uid="{00000000-0005-0000-0000-00002D0A0000}"/>
    <cellStyle name="△백분율" xfId="1057" xr:uid="{00000000-0005-0000-0000-00002E0A0000}"/>
    <cellStyle name="△콤마" xfId="1058" xr:uid="{00000000-0005-0000-0000-00002F0A0000}"/>
    <cellStyle name="°ia¤¼o¼ya¡" xfId="1060" xr:uid="{00000000-0005-0000-0000-0000300A0000}"/>
    <cellStyle name="°ia¤aa·a1" xfId="1061" xr:uid="{00000000-0005-0000-0000-0000310A0000}"/>
    <cellStyle name="°ia¤aa·a2" xfId="1062" xr:uid="{00000000-0005-0000-0000-0000320A0000}"/>
    <cellStyle name="؀ŀŀ䅀؀ŀŀ䅀؀ŀ฀䅀؀฀฀䅀؀฀฀䅀؀฀฀䅀؀฀฀䅀؀฀฀䅀؀฀฀䅀؀฀฀䅀؀฀฀䅀؀฀฀䅀؀฀฀䁀" xfId="7246" xr:uid="{00000000-0005-0000-0000-0000330A0000}"/>
    <cellStyle name="؀฀฀䅀؀฀฀䅀؀฀฀䅀؀฀฀䅀؀฀฀䅀؀฀฀䅀؀฀฀䅀؀฀฀䁀" xfId="7326" xr:uid="{00000000-0005-0000-0000-0000340A0000}"/>
    <cellStyle name="؀฀฀䅀؀฀฀䅀؀฀฀䅀؀฀฀䅀؀฀฀䅀؀฀฀䁀" xfId="7325" xr:uid="{00000000-0005-0000-0000-0000350A0000}"/>
    <cellStyle name="؀฀฀䅀؀฀฀䅀؀฀฀䅀؀฀฀䁀" xfId="7324" xr:uid="{00000000-0005-0000-0000-0000360A0000}"/>
    <cellStyle name="" xfId="1" xr:uid="{00000000-0005-0000-0000-0000370A0000}"/>
    <cellStyle name="_01.인천 길상정수장 소독설비 설치 공사원가계산" xfId="4935" xr:uid="{00000000-0005-0000-0000-0000380A0000}"/>
    <cellStyle name="_1. 경북염색조합" xfId="4954" xr:uid="{00000000-0005-0000-0000-0000390A0000}"/>
    <cellStyle name="_1. 경북염색조합123" xfId="4955" xr:uid="{00000000-0005-0000-0000-00003A0A0000}"/>
    <cellStyle name="_1. 전시물" xfId="4961" xr:uid="{00000000-0005-0000-0000-00003B0A0000}"/>
    <cellStyle name="_1.내역(의뢰)서" xfId="4973" xr:uid="{00000000-0005-0000-0000-00003C0A0000}"/>
    <cellStyle name="_1.내역(의뢰)서_01.인천 길상정수장 소독설비 설치 공사원가계산" xfId="4974" xr:uid="{00000000-0005-0000-0000-00003D0A0000}"/>
    <cellStyle name="_10-1. 의장(영상관)" xfId="4981" xr:uid="{00000000-0005-0000-0000-00003E0A0000}"/>
    <cellStyle name="_2008의정부시운영비산정(6.3)" xfId="202" xr:uid="{00000000-0005-0000-0000-00003F0A0000}"/>
    <cellStyle name="_TCS_축중기" xfId="5979" xr:uid="{00000000-0005-0000-0000-0000400A0000}"/>
    <cellStyle name="_TCS_축중기_탈수기-제작" xfId="5980" xr:uid="{00000000-0005-0000-0000-0000410A0000}"/>
    <cellStyle name="_TTMS위탁수량(KHC)" xfId="5981" xr:uid="{00000000-0005-0000-0000-0000420A0000}"/>
    <cellStyle name="_TTMS위탁수량(KHC)_1. 기계환경분야(0709)" xfId="5982" xr:uid="{00000000-0005-0000-0000-0000430A0000}"/>
    <cellStyle name="_TTMS위탁수량(KHC)_1. 기계환경분야(0709)_1. 기계환경분야(0709)" xfId="5983" xr:uid="{00000000-0005-0000-0000-0000440A0000}"/>
    <cellStyle name="_TTMS위탁수량(KHC)_1. 기계환경분야(0709)_1. 기계환경분야(제조)" xfId="5984" xr:uid="{00000000-0005-0000-0000-0000450A0000}"/>
    <cellStyle name="_TTMS위탁수량(KHC)_탈수기-제작" xfId="5985" xr:uid="{00000000-0005-0000-0000-0000460A0000}"/>
    <cellStyle name="_강남집계_수정" xfId="221" xr:uid="{00000000-0005-0000-0000-0000470A0000}"/>
    <cellStyle name="_강원지역본부" xfId="5026" xr:uid="{00000000-0005-0000-0000-0000480A0000}"/>
    <cellStyle name="_강원지역본부(2006년)" xfId="5027" xr:uid="{00000000-0005-0000-0000-0000490A0000}"/>
    <cellStyle name="_강원지역본부(2006년)_1. 기계환경분야(0709)" xfId="5028" xr:uid="{00000000-0005-0000-0000-00004A0A0000}"/>
    <cellStyle name="_강원지역본부(2006년)_1. 기계환경분야(0709)_1. 기계환경분야(0709)" xfId="5029" xr:uid="{00000000-0005-0000-0000-00004B0A0000}"/>
    <cellStyle name="_강원지역본부(2006년)_1. 기계환경분야(0709)_1. 기계환경분야(제조)" xfId="5030" xr:uid="{00000000-0005-0000-0000-00004C0A0000}"/>
    <cellStyle name="_강원지역본부(2006년)_탈수기-제작" xfId="5031" xr:uid="{00000000-0005-0000-0000-00004D0A0000}"/>
    <cellStyle name="_강원지역본부(2006년_060109)" xfId="5033" xr:uid="{00000000-0005-0000-0000-00004E0A0000}"/>
    <cellStyle name="_강원지역본부(2006년-051228)" xfId="5034" xr:uid="{00000000-0005-0000-0000-00004F0A0000}"/>
    <cellStyle name="_강원지역본부(2006년-051228)_1. 기계환경분야(0709)" xfId="5035" xr:uid="{00000000-0005-0000-0000-0000500A0000}"/>
    <cellStyle name="_강원지역본부(2006년-051228)_1. 기계환경분야(0709)_1. 기계환경분야(0709)" xfId="5036" xr:uid="{00000000-0005-0000-0000-0000510A0000}"/>
    <cellStyle name="_강원지역본부(2006년-051228)_1. 기계환경분야(0709)_1. 기계환경분야(제조)" xfId="5037" xr:uid="{00000000-0005-0000-0000-0000520A0000}"/>
    <cellStyle name="_강원지역본부(2006년-051228)_탈수기-제작" xfId="5038" xr:uid="{00000000-0005-0000-0000-0000530A0000}"/>
    <cellStyle name="_강원지역본부(2006년-060102)" xfId="5039" xr:uid="{00000000-0005-0000-0000-0000540A0000}"/>
    <cellStyle name="_강원지역본부(2006년-060102)_1. 기계환경분야(0709)" xfId="5040" xr:uid="{00000000-0005-0000-0000-0000550A0000}"/>
    <cellStyle name="_강원지역본부(2006년-060102)_1. 기계환경분야(0709)_1. 기계환경분야(0709)" xfId="5041" xr:uid="{00000000-0005-0000-0000-0000560A0000}"/>
    <cellStyle name="_강원지역본부(2006년-060102)_1. 기계환경분야(0709)_1. 기계환경분야(제조)" xfId="5042" xr:uid="{00000000-0005-0000-0000-0000570A0000}"/>
    <cellStyle name="_강원지역본부(2006년-060102)_탈수기-제작" xfId="5043" xr:uid="{00000000-0005-0000-0000-0000580A0000}"/>
    <cellStyle name="_강원지역본부(2006년-0602011)" xfId="5044" xr:uid="{00000000-0005-0000-0000-0000590A0000}"/>
    <cellStyle name="_강원지역본부(2006년-0602011)_1. 기계환경분야(0709)" xfId="5045" xr:uid="{00000000-0005-0000-0000-00005A0A0000}"/>
    <cellStyle name="_강원지역본부(2006년-0602011)_1. 기계환경분야(0709)_1. 기계환경분야(0709)" xfId="5046" xr:uid="{00000000-0005-0000-0000-00005B0A0000}"/>
    <cellStyle name="_강원지역본부(2006년-0602011)_1. 기계환경분야(0709)_1. 기계환경분야(제조)" xfId="5047" xr:uid="{00000000-0005-0000-0000-00005C0A0000}"/>
    <cellStyle name="_강원지역본부_탈수기-제작" xfId="5048" xr:uid="{00000000-0005-0000-0000-00005D0A0000}"/>
    <cellStyle name="_경남본부_2006년도_유지관리대상수량" xfId="5074" xr:uid="{00000000-0005-0000-0000-00005E0A0000}"/>
    <cellStyle name="_경남본부_2006년도_유지관리대상수량_경남지역본부(2006년)" xfId="5075" xr:uid="{00000000-0005-0000-0000-00005F0A0000}"/>
    <cellStyle name="_경남본부_2006년도_유지관리대상수량_경남지역본부(2006년도)" xfId="5076" xr:uid="{00000000-0005-0000-0000-0000600A0000}"/>
    <cellStyle name="_경남지역본부-" xfId="5079" xr:uid="{00000000-0005-0000-0000-0000610A0000}"/>
    <cellStyle name="_경남지역본부_20041220_상반기" xfId="5080" xr:uid="{00000000-0005-0000-0000-0000620A0000}"/>
    <cellStyle name="_경남지역본부_20041220_상반기_1. 기계환경분야(0709)" xfId="5081" xr:uid="{00000000-0005-0000-0000-0000630A0000}"/>
    <cellStyle name="_경남지역본부_20041220_상반기_1. 기계환경분야(0709)_1. 기계환경분야(0709)" xfId="5082" xr:uid="{00000000-0005-0000-0000-0000640A0000}"/>
    <cellStyle name="_경남지역본부_20041220_상반기_1. 기계환경분야(0709)_1. 기계환경분야(제조)" xfId="5083" xr:uid="{00000000-0005-0000-0000-0000650A0000}"/>
    <cellStyle name="_경남지역본부_20041220_상반기_2005년도급내역서" xfId="5084" xr:uid="{00000000-0005-0000-0000-0000660A0000}"/>
    <cellStyle name="_경남지역본부_20041220_상반기_2005년도급내역서_1. 기계환경분야(0709)" xfId="5085" xr:uid="{00000000-0005-0000-0000-0000670A0000}"/>
    <cellStyle name="_경남지역본부_20041220_상반기_2005년도급내역서_1. 기계환경분야(0709)_1. 기계환경분야(0709)" xfId="5086" xr:uid="{00000000-0005-0000-0000-0000680A0000}"/>
    <cellStyle name="_경남지역본부_20041220_상반기_2005년도급내역서_1. 기계환경분야(0709)_1. 기계환경분야(제조)" xfId="5087" xr:uid="{00000000-0005-0000-0000-0000690A0000}"/>
    <cellStyle name="_경남지역본부_20041220_상반기_2005년도급내역서_TTMS위탁수량(KHC)" xfId="5127" xr:uid="{00000000-0005-0000-0000-00006A0A0000}"/>
    <cellStyle name="_경남지역본부_20041220_상반기_2005년도급내역서_TTMS위탁수량(KHC)_1. 기계환경분야(0709)" xfId="5128" xr:uid="{00000000-0005-0000-0000-00006B0A0000}"/>
    <cellStyle name="_경남지역본부_20041220_상반기_2005년도급내역서_TTMS위탁수량(KHC)_1. 기계환경분야(0709)_1. 기계환경분야(0709)" xfId="5129" xr:uid="{00000000-0005-0000-0000-00006C0A0000}"/>
    <cellStyle name="_경남지역본부_20041220_상반기_2005년도급내역서_TTMS위탁수량(KHC)_1. 기계환경분야(0709)_1. 기계환경분야(제조)" xfId="5130" xr:uid="{00000000-0005-0000-0000-00006D0A0000}"/>
    <cellStyle name="_경남지역본부_20041220_상반기_2005년도급내역서_TTMS위탁수량(KHC)_탈수기-제작" xfId="5131" xr:uid="{00000000-0005-0000-0000-00006E0A0000}"/>
    <cellStyle name="_경남지역본부_20041220_상반기_2005년도급내역서_강원지역본부(2006년)" xfId="5088" xr:uid="{00000000-0005-0000-0000-00006F0A0000}"/>
    <cellStyle name="_경남지역본부_20041220_상반기_2005년도급내역서_강원지역본부(2006년)_1. 기계환경분야(0709)" xfId="5089" xr:uid="{00000000-0005-0000-0000-0000700A0000}"/>
    <cellStyle name="_경남지역본부_20041220_상반기_2005년도급내역서_강원지역본부(2006년)_1. 기계환경분야(0709)_1. 기계환경분야(0709)" xfId="5090" xr:uid="{00000000-0005-0000-0000-0000710A0000}"/>
    <cellStyle name="_경남지역본부_20041220_상반기_2005년도급내역서_강원지역본부(2006년)_1. 기계환경분야(0709)_1. 기계환경분야(제조)" xfId="5091" xr:uid="{00000000-0005-0000-0000-0000720A0000}"/>
    <cellStyle name="_경남지역본부_20041220_상반기_2005년도급내역서_강원지역본부(2006년)_탈수기-제작" xfId="5092" xr:uid="{00000000-0005-0000-0000-0000730A0000}"/>
    <cellStyle name="_경남지역본부_20041220_상반기_2005년도급내역서_강원지역본부(2006년-051228)" xfId="5093" xr:uid="{00000000-0005-0000-0000-0000740A0000}"/>
    <cellStyle name="_경남지역본부_20041220_상반기_2005년도급내역서_강원지역본부(2006년-051228)_1. 기계환경분야(0709)" xfId="5094" xr:uid="{00000000-0005-0000-0000-0000750A0000}"/>
    <cellStyle name="_경남지역본부_20041220_상반기_2005년도급내역서_강원지역본부(2006년-051228)_1. 기계환경분야(0709)_1. 기계환경분야(0709)" xfId="5095" xr:uid="{00000000-0005-0000-0000-0000760A0000}"/>
    <cellStyle name="_경남지역본부_20041220_상반기_2005년도급내역서_강원지역본부(2006년-051228)_1. 기계환경분야(0709)_1. 기계환경분야(제조)" xfId="5096" xr:uid="{00000000-0005-0000-0000-0000770A0000}"/>
    <cellStyle name="_경남지역본부_20041220_상반기_2005년도급내역서_강원지역본부(2006년-051228)_탈수기-제작" xfId="5097" xr:uid="{00000000-0005-0000-0000-0000780A0000}"/>
    <cellStyle name="_경남지역본부_20041220_상반기_2005년도급내역서_강원지역본부(2006년-060102)" xfId="5098" xr:uid="{00000000-0005-0000-0000-0000790A0000}"/>
    <cellStyle name="_경남지역본부_20041220_상반기_2005년도급내역서_강원지역본부(2006년-060102)_1. 기계환경분야(0709)" xfId="5099" xr:uid="{00000000-0005-0000-0000-00007A0A0000}"/>
    <cellStyle name="_경남지역본부_20041220_상반기_2005년도급내역서_강원지역본부(2006년-060102)_1. 기계환경분야(0709)_1. 기계환경분야(0709)" xfId="5100" xr:uid="{00000000-0005-0000-0000-00007B0A0000}"/>
    <cellStyle name="_경남지역본부_20041220_상반기_2005년도급내역서_강원지역본부(2006년-060102)_1. 기계환경분야(0709)_1. 기계환경분야(제조)" xfId="5101" xr:uid="{00000000-0005-0000-0000-00007C0A0000}"/>
    <cellStyle name="_경남지역본부_20041220_상반기_2005년도급내역서_강원지역본부(2006년-060102)_탈수기-제작" xfId="5102" xr:uid="{00000000-0005-0000-0000-00007D0A0000}"/>
    <cellStyle name="_경남지역본부_20041220_상반기_2005년도급내역서_경남본부_2006년도_유지관리대상수량" xfId="5103" xr:uid="{00000000-0005-0000-0000-00007E0A0000}"/>
    <cellStyle name="_경남지역본부_20041220_상반기_2005년도급내역서_경남본부_2006년도_유지관리대상수량_경남지역본부(2006년)" xfId="5104" xr:uid="{00000000-0005-0000-0000-00007F0A0000}"/>
    <cellStyle name="_경남지역본부_20041220_상반기_2005년도급내역서_경남본부_2006년도_유지관리대상수량_경남지역본부(2006년도)" xfId="5105" xr:uid="{00000000-0005-0000-0000-0000800A0000}"/>
    <cellStyle name="_경남지역본부_20041220_상반기_2005년도급내역서_중부지역본부(2006년)_기준" xfId="5106" xr:uid="{00000000-0005-0000-0000-0000810A0000}"/>
    <cellStyle name="_경남지역본부_20041220_상반기_2005년도급내역서_중부지역본부(2006년)_기준_경남지역본부(2006년)" xfId="5107" xr:uid="{00000000-0005-0000-0000-0000820A0000}"/>
    <cellStyle name="_경남지역본부_20041220_상반기_2005년도급내역서_중부지역본부(2006년)_기준_경남지역본부(2006년도)" xfId="5108" xr:uid="{00000000-0005-0000-0000-0000830A0000}"/>
    <cellStyle name="_경남지역본부_20041220_상반기_2005년도급내역서_중부지역본부(2006년)_기준_경북지역본부(2006년)" xfId="5109" xr:uid="{00000000-0005-0000-0000-0000840A0000}"/>
    <cellStyle name="_경남지역본부_20041220_상반기_2005년도급내역서_중부지역본부(2006년)_기준_경북지역본부(2006년도)" xfId="5110" xr:uid="{00000000-0005-0000-0000-0000850A0000}"/>
    <cellStyle name="_경남지역본부_20041220_상반기_2005년도급내역서_중부지역본부(2006년-051220)" xfId="5111" xr:uid="{00000000-0005-0000-0000-0000860A0000}"/>
    <cellStyle name="_경남지역본부_20041220_상반기_2005년도급내역서_중부지역본부(2006년-051220)_1. 기계환경분야(0709)" xfId="5112" xr:uid="{00000000-0005-0000-0000-0000870A0000}"/>
    <cellStyle name="_경남지역본부_20041220_상반기_2005년도급내역서_중부지역본부(2006년-051220)_1. 기계환경분야(0709)_1. 기계환경분야(0709)" xfId="5113" xr:uid="{00000000-0005-0000-0000-0000880A0000}"/>
    <cellStyle name="_경남지역본부_20041220_상반기_2005년도급내역서_중부지역본부(2006년-051220)_1. 기계환경분야(0709)_1. 기계환경분야(제조)" xfId="5114" xr:uid="{00000000-0005-0000-0000-0000890A0000}"/>
    <cellStyle name="_경남지역본부_20041220_상반기_2005년도급내역서_중부지역본부(2006년-051220)_탈수기-제작" xfId="5115" xr:uid="{00000000-0005-0000-0000-00008A0A0000}"/>
    <cellStyle name="_경남지역본부_20041220_상반기_2005년도급내역서_중부지역본부(2006년-051228)" xfId="5116" xr:uid="{00000000-0005-0000-0000-00008B0A0000}"/>
    <cellStyle name="_경남지역본부_20041220_상반기_2005년도급내역서_중부지역본부(2006년-051228)_1. 기계환경분야(0709)" xfId="5117" xr:uid="{00000000-0005-0000-0000-00008C0A0000}"/>
    <cellStyle name="_경남지역본부_20041220_상반기_2005년도급내역서_중부지역본부(2006년-051228)_1. 기계환경분야(0709)_1. 기계환경분야(0709)" xfId="5118" xr:uid="{00000000-0005-0000-0000-00008D0A0000}"/>
    <cellStyle name="_경남지역본부_20041220_상반기_2005년도급내역서_중부지역본부(2006년-051228)_1. 기계환경분야(0709)_1. 기계환경분야(제조)" xfId="5119" xr:uid="{00000000-0005-0000-0000-00008E0A0000}"/>
    <cellStyle name="_경남지역본부_20041220_상반기_2005년도급내역서_중부지역본부(2006년-051228)_탈수기-제작" xfId="5120" xr:uid="{00000000-0005-0000-0000-00008F0A0000}"/>
    <cellStyle name="_경남지역본부_20041220_상반기_2005년도급내역서_중부지역본부(2006년-060102)" xfId="5121" xr:uid="{00000000-0005-0000-0000-0000900A0000}"/>
    <cellStyle name="_경남지역본부_20041220_상반기_2005년도급내역서_중부지역본부(2006년-060102)_1. 기계환경분야(0709)" xfId="5122" xr:uid="{00000000-0005-0000-0000-0000910A0000}"/>
    <cellStyle name="_경남지역본부_20041220_상반기_2005년도급내역서_중부지역본부(2006년-060102)_1. 기계환경분야(0709)_1. 기계환경분야(0709)" xfId="5123" xr:uid="{00000000-0005-0000-0000-0000920A0000}"/>
    <cellStyle name="_경남지역본부_20041220_상반기_2005년도급내역서_중부지역본부(2006년-060102)_1. 기계환경분야(0709)_1. 기계환경분야(제조)" xfId="5124" xr:uid="{00000000-0005-0000-0000-0000930A0000}"/>
    <cellStyle name="_경남지역본부_20041220_상반기_2005년도급내역서_중부지역본부(2006년-060102)_탈수기-제작" xfId="5125" xr:uid="{00000000-0005-0000-0000-0000940A0000}"/>
    <cellStyle name="_경남지역본부_20041220_상반기_2005년도급내역서_탈수기-제작" xfId="5126" xr:uid="{00000000-0005-0000-0000-0000950A0000}"/>
    <cellStyle name="_경남지역본부_20041220_상반기_TTMS위탁수량(KHC)" xfId="5171" xr:uid="{00000000-0005-0000-0000-0000960A0000}"/>
    <cellStyle name="_경남지역본부_20041220_상반기_TTMS위탁수량(KHC)_1. 기계환경분야(0709)" xfId="5172" xr:uid="{00000000-0005-0000-0000-0000970A0000}"/>
    <cellStyle name="_경남지역본부_20041220_상반기_TTMS위탁수량(KHC)_1. 기계환경분야(0709)_1. 기계환경분야(0709)" xfId="5173" xr:uid="{00000000-0005-0000-0000-0000980A0000}"/>
    <cellStyle name="_경남지역본부_20041220_상반기_TTMS위탁수량(KHC)_1. 기계환경분야(0709)_1. 기계환경분야(제조)" xfId="5174" xr:uid="{00000000-0005-0000-0000-0000990A0000}"/>
    <cellStyle name="_경남지역본부_20041220_상반기_TTMS위탁수량(KHC)_탈수기-제작" xfId="5175" xr:uid="{00000000-0005-0000-0000-00009A0A0000}"/>
    <cellStyle name="_경남지역본부_20041220_상반기_강원지역본부(2006년)" xfId="5132" xr:uid="{00000000-0005-0000-0000-00009B0A0000}"/>
    <cellStyle name="_경남지역본부_20041220_상반기_강원지역본부(2006년)_1. 기계환경분야(0709)" xfId="5133" xr:uid="{00000000-0005-0000-0000-00009C0A0000}"/>
    <cellStyle name="_경남지역본부_20041220_상반기_강원지역본부(2006년)_1. 기계환경분야(0709)_1. 기계환경분야(0709)" xfId="5134" xr:uid="{00000000-0005-0000-0000-00009D0A0000}"/>
    <cellStyle name="_경남지역본부_20041220_상반기_강원지역본부(2006년)_1. 기계환경분야(0709)_1. 기계환경분야(제조)" xfId="5135" xr:uid="{00000000-0005-0000-0000-00009E0A0000}"/>
    <cellStyle name="_경남지역본부_20041220_상반기_강원지역본부(2006년)_탈수기-제작" xfId="5136" xr:uid="{00000000-0005-0000-0000-00009F0A0000}"/>
    <cellStyle name="_경남지역본부_20041220_상반기_강원지역본부(2006년-051228)" xfId="5137" xr:uid="{00000000-0005-0000-0000-0000A00A0000}"/>
    <cellStyle name="_경남지역본부_20041220_상반기_강원지역본부(2006년-051228)_1. 기계환경분야(0709)" xfId="5138" xr:uid="{00000000-0005-0000-0000-0000A10A0000}"/>
    <cellStyle name="_경남지역본부_20041220_상반기_강원지역본부(2006년-051228)_1. 기계환경분야(0709)_1. 기계환경분야(0709)" xfId="5139" xr:uid="{00000000-0005-0000-0000-0000A20A0000}"/>
    <cellStyle name="_경남지역본부_20041220_상반기_강원지역본부(2006년-051228)_1. 기계환경분야(0709)_1. 기계환경분야(제조)" xfId="5140" xr:uid="{00000000-0005-0000-0000-0000A30A0000}"/>
    <cellStyle name="_경남지역본부_20041220_상반기_강원지역본부(2006년-051228)_탈수기-제작" xfId="5141" xr:uid="{00000000-0005-0000-0000-0000A40A0000}"/>
    <cellStyle name="_경남지역본부_20041220_상반기_강원지역본부(2006년-060102)" xfId="5142" xr:uid="{00000000-0005-0000-0000-0000A50A0000}"/>
    <cellStyle name="_경남지역본부_20041220_상반기_강원지역본부(2006년-060102)_1. 기계환경분야(0709)" xfId="5143" xr:uid="{00000000-0005-0000-0000-0000A60A0000}"/>
    <cellStyle name="_경남지역본부_20041220_상반기_강원지역본부(2006년-060102)_1. 기계환경분야(0709)_1. 기계환경분야(0709)" xfId="5144" xr:uid="{00000000-0005-0000-0000-0000A70A0000}"/>
    <cellStyle name="_경남지역본부_20041220_상반기_강원지역본부(2006년-060102)_1. 기계환경분야(0709)_1. 기계환경분야(제조)" xfId="5145" xr:uid="{00000000-0005-0000-0000-0000A80A0000}"/>
    <cellStyle name="_경남지역본부_20041220_상반기_강원지역본부(2006년-060102)_탈수기-제작" xfId="5146" xr:uid="{00000000-0005-0000-0000-0000A90A0000}"/>
    <cellStyle name="_경남지역본부_20041220_상반기_경남본부_2006년도_유지관리대상수량" xfId="5147" xr:uid="{00000000-0005-0000-0000-0000AA0A0000}"/>
    <cellStyle name="_경남지역본부_20041220_상반기_경남본부_2006년도_유지관리대상수량_경남지역본부(2006년)" xfId="5148" xr:uid="{00000000-0005-0000-0000-0000AB0A0000}"/>
    <cellStyle name="_경남지역본부_20041220_상반기_경남본부_2006년도_유지관리대상수량_경남지역본부(2006년도)" xfId="5149" xr:uid="{00000000-0005-0000-0000-0000AC0A0000}"/>
    <cellStyle name="_경남지역본부_20041220_상반기_중부지역본부(2006년)_기준" xfId="5150" xr:uid="{00000000-0005-0000-0000-0000AD0A0000}"/>
    <cellStyle name="_경남지역본부_20041220_상반기_중부지역본부(2006년)_기준_경남지역본부(2006년)" xfId="5151" xr:uid="{00000000-0005-0000-0000-0000AE0A0000}"/>
    <cellStyle name="_경남지역본부_20041220_상반기_중부지역본부(2006년)_기준_경남지역본부(2006년도)" xfId="5152" xr:uid="{00000000-0005-0000-0000-0000AF0A0000}"/>
    <cellStyle name="_경남지역본부_20041220_상반기_중부지역본부(2006년)_기준_경북지역본부(2006년)" xfId="5153" xr:uid="{00000000-0005-0000-0000-0000B00A0000}"/>
    <cellStyle name="_경남지역본부_20041220_상반기_중부지역본부(2006년)_기준_경북지역본부(2006년도)" xfId="5154" xr:uid="{00000000-0005-0000-0000-0000B10A0000}"/>
    <cellStyle name="_경남지역본부_20041220_상반기_중부지역본부(2006년-051220)" xfId="5155" xr:uid="{00000000-0005-0000-0000-0000B20A0000}"/>
    <cellStyle name="_경남지역본부_20041220_상반기_중부지역본부(2006년-051220)_1. 기계환경분야(0709)" xfId="5156" xr:uid="{00000000-0005-0000-0000-0000B30A0000}"/>
    <cellStyle name="_경남지역본부_20041220_상반기_중부지역본부(2006년-051220)_1. 기계환경분야(0709)_1. 기계환경분야(0709)" xfId="5157" xr:uid="{00000000-0005-0000-0000-0000B40A0000}"/>
    <cellStyle name="_경남지역본부_20041220_상반기_중부지역본부(2006년-051220)_1. 기계환경분야(0709)_1. 기계환경분야(제조)" xfId="5158" xr:uid="{00000000-0005-0000-0000-0000B50A0000}"/>
    <cellStyle name="_경남지역본부_20041220_상반기_중부지역본부(2006년-051220)_탈수기-제작" xfId="5159" xr:uid="{00000000-0005-0000-0000-0000B60A0000}"/>
    <cellStyle name="_경남지역본부_20041220_상반기_중부지역본부(2006년-051228)" xfId="5160" xr:uid="{00000000-0005-0000-0000-0000B70A0000}"/>
    <cellStyle name="_경남지역본부_20041220_상반기_중부지역본부(2006년-051228)_1. 기계환경분야(0709)" xfId="5161" xr:uid="{00000000-0005-0000-0000-0000B80A0000}"/>
    <cellStyle name="_경남지역본부_20041220_상반기_중부지역본부(2006년-051228)_1. 기계환경분야(0709)_1. 기계환경분야(0709)" xfId="5162" xr:uid="{00000000-0005-0000-0000-0000B90A0000}"/>
    <cellStyle name="_경남지역본부_20041220_상반기_중부지역본부(2006년-051228)_1. 기계환경분야(0709)_1. 기계환경분야(제조)" xfId="5163" xr:uid="{00000000-0005-0000-0000-0000BA0A0000}"/>
    <cellStyle name="_경남지역본부_20041220_상반기_중부지역본부(2006년-051228)_탈수기-제작" xfId="5164" xr:uid="{00000000-0005-0000-0000-0000BB0A0000}"/>
    <cellStyle name="_경남지역본부_20041220_상반기_중부지역본부(2006년-060102)" xfId="5165" xr:uid="{00000000-0005-0000-0000-0000BC0A0000}"/>
    <cellStyle name="_경남지역본부_20041220_상반기_중부지역본부(2006년-060102)_1. 기계환경분야(0709)" xfId="5166" xr:uid="{00000000-0005-0000-0000-0000BD0A0000}"/>
    <cellStyle name="_경남지역본부_20041220_상반기_중부지역본부(2006년-060102)_1. 기계환경분야(0709)_1. 기계환경분야(0709)" xfId="5167" xr:uid="{00000000-0005-0000-0000-0000BE0A0000}"/>
    <cellStyle name="_경남지역본부_20041220_상반기_중부지역본부(2006년-060102)_1. 기계환경분야(0709)_1. 기계환경분야(제조)" xfId="5168" xr:uid="{00000000-0005-0000-0000-0000BF0A0000}"/>
    <cellStyle name="_경남지역본부_20041220_상반기_중부지역본부(2006년-060102)_탈수기-제작" xfId="5169" xr:uid="{00000000-0005-0000-0000-0000C00A0000}"/>
    <cellStyle name="_경남지역본부_20041220_상반기_탈수기-제작" xfId="5170" xr:uid="{00000000-0005-0000-0000-0000C10A0000}"/>
    <cellStyle name="_경북지역본부-" xfId="5177" xr:uid="{00000000-0005-0000-0000-0000C20A0000}"/>
    <cellStyle name="_계중기(최종)" xfId="5181" xr:uid="{00000000-0005-0000-0000-0000C30A0000}"/>
    <cellStyle name="_계중기(최종)_1. 기계환경분야(0709)" xfId="5182" xr:uid="{00000000-0005-0000-0000-0000C40A0000}"/>
    <cellStyle name="_계중기(최종)_1. 기계환경분야(0709)_1. 기계환경분야(0709)" xfId="5183" xr:uid="{00000000-0005-0000-0000-0000C50A0000}"/>
    <cellStyle name="_계중기(최종)_1. 기계환경분야(0709)_1. 기계환경분야(제조)" xfId="5184" xr:uid="{00000000-0005-0000-0000-0000C60A0000}"/>
    <cellStyle name="_내역서-1" xfId="5253" xr:uid="{00000000-0005-0000-0000-0000C70A0000}"/>
    <cellStyle name="_내역서-1_의자내역서(08.07.29)" xfId="5254" xr:uid="{00000000-0005-0000-0000-0000C80A0000}"/>
    <cellStyle name="_성남시보고서_1127_최종납품" xfId="486" xr:uid="{00000000-0005-0000-0000-0000C90A0000}"/>
    <cellStyle name="_순천 남부시장" xfId="5411" xr:uid="{00000000-0005-0000-0000-0000CA0A0000}"/>
    <cellStyle name="_순천 남부시장_1. 기계환경분야(0709)" xfId="5413" xr:uid="{00000000-0005-0000-0000-0000CB0A0000}"/>
    <cellStyle name="_순천 남부시장_1. 기계환경분야(0709)_1. 기계환경분야(0709)" xfId="5414" xr:uid="{00000000-0005-0000-0000-0000CC0A0000}"/>
    <cellStyle name="_순천 남부시장_1. 기계환경분야(0709)_1. 기계환경분야(제조)" xfId="5415" xr:uid="{00000000-0005-0000-0000-0000CD0A0000}"/>
    <cellStyle name="_승강기 및 CRT 감시반(0416)" xfId="5421" xr:uid="{00000000-0005-0000-0000-0000CE0A0000}"/>
    <cellStyle name="_신·재생에너지홍보관 전시물제작(전시조합)" xfId="5427" xr:uid="{00000000-0005-0000-0000-0000CF0A0000}"/>
    <cellStyle name="_신·재생에너지홍보관 전시물제작(전시조합)_1. 기계환경분야(0709)" xfId="5428" xr:uid="{00000000-0005-0000-0000-0000D00A0000}"/>
    <cellStyle name="_신·재생에너지홍보관 전시물제작(전시조합)_1. 기계환경분야(0709)_1. 기계환경분야(0709)" xfId="5429" xr:uid="{00000000-0005-0000-0000-0000D10A0000}"/>
    <cellStyle name="_신·재생에너지홍보관 전시물제작(전시조합)_1. 기계환경분야(0709)_1. 기계환경분야(제조)" xfId="5430" xr:uid="{00000000-0005-0000-0000-0000D20A0000}"/>
    <cellStyle name="_의정부시재활용운영비" xfId="585" xr:uid="{00000000-0005-0000-0000-0000D30A0000}"/>
    <cellStyle name="_전남남부권광역상수도 수처리모형(설치-최종)" xfId="5771" xr:uid="{00000000-0005-0000-0000-0000D40A0000}"/>
    <cellStyle name="_전남남부권광역상수도 수처리모형(설치-최종)_1. 기계환경분야(0709)" xfId="5772" xr:uid="{00000000-0005-0000-0000-0000D50A0000}"/>
    <cellStyle name="_전남남부권광역상수도 수처리모형(설치-최종)_1. 기계환경분야(0709)_1. 기계환경분야(0709)" xfId="5773" xr:uid="{00000000-0005-0000-0000-0000D60A0000}"/>
    <cellStyle name="_전남남부권광역상수도 수처리모형(설치-최종)_1. 기계환경분야(0709)_1. 기계환경분야(제조)" xfId="5774" xr:uid="{00000000-0005-0000-0000-0000D70A0000}"/>
    <cellStyle name="_전남남부권광역상수도 수처리모형(제조-최종)" xfId="5780" xr:uid="{00000000-0005-0000-0000-0000D80A0000}"/>
    <cellStyle name="_중부지역본부-" xfId="5823" xr:uid="{00000000-0005-0000-0000-0000D90A0000}"/>
    <cellStyle name="_중부지역본부(2006년)_기준" xfId="5824" xr:uid="{00000000-0005-0000-0000-0000DA0A0000}"/>
    <cellStyle name="_중부지역본부(2006년)_기준_1. 기계환경분야(0709)" xfId="5825" xr:uid="{00000000-0005-0000-0000-0000DB0A0000}"/>
    <cellStyle name="_중부지역본부(2006년)_기준_1. 기계환경분야(0709)_1. 기계환경분야(0709)" xfId="5826" xr:uid="{00000000-0005-0000-0000-0000DC0A0000}"/>
    <cellStyle name="_중부지역본부(2006년)_기준_1. 기계환경분야(0709)_1. 기계환경분야(제조)" xfId="5827" xr:uid="{00000000-0005-0000-0000-0000DD0A0000}"/>
    <cellStyle name="_중부지역본부(2006년)_기준_경남지역본부(2006년)" xfId="5828" xr:uid="{00000000-0005-0000-0000-0000DE0A0000}"/>
    <cellStyle name="_중부지역본부(2006년)_기준_경남지역본부(2006년도)" xfId="5829" xr:uid="{00000000-0005-0000-0000-0000DF0A0000}"/>
    <cellStyle name="_중부지역본부(2006년)_기준_경북지역본부(2006년)" xfId="5830" xr:uid="{00000000-0005-0000-0000-0000E00A0000}"/>
    <cellStyle name="_중부지역본부(2006년)_기준_경북지역본부(2006년도)" xfId="5831" xr:uid="{00000000-0005-0000-0000-0000E10A0000}"/>
    <cellStyle name="_중부지역본부(2006년)_기준_탈수기-제작" xfId="5832" xr:uid="{00000000-0005-0000-0000-0000E20A0000}"/>
    <cellStyle name="_중부지역본부(2006년-051220)" xfId="5833" xr:uid="{00000000-0005-0000-0000-0000E30A0000}"/>
    <cellStyle name="_중부지역본부(2006년-051220)_1. 기계환경분야(0709)" xfId="5834" xr:uid="{00000000-0005-0000-0000-0000E40A0000}"/>
    <cellStyle name="_중부지역본부(2006년-051220)_1. 기계환경분야(0709)_1. 기계환경분야(0709)" xfId="5835" xr:uid="{00000000-0005-0000-0000-0000E50A0000}"/>
    <cellStyle name="_중부지역본부(2006년-051220)_1. 기계환경분야(0709)_1. 기계환경분야(제조)" xfId="5836" xr:uid="{00000000-0005-0000-0000-0000E60A0000}"/>
    <cellStyle name="_중부지역본부(2006년-051220)_탈수기-제작" xfId="5837" xr:uid="{00000000-0005-0000-0000-0000E70A0000}"/>
    <cellStyle name="_중부지역본부(2006년-051228)" xfId="5838" xr:uid="{00000000-0005-0000-0000-0000E80A0000}"/>
    <cellStyle name="_중부지역본부(2006년-051228)_1. 기계환경분야(0709)" xfId="5839" xr:uid="{00000000-0005-0000-0000-0000E90A0000}"/>
    <cellStyle name="_중부지역본부(2006년-051228)_1. 기계환경분야(0709)_1. 기계환경분야(0709)" xfId="5840" xr:uid="{00000000-0005-0000-0000-0000EA0A0000}"/>
    <cellStyle name="_중부지역본부(2006년-051228)_1. 기계환경분야(0709)_1. 기계환경분야(제조)" xfId="5841" xr:uid="{00000000-0005-0000-0000-0000EB0A0000}"/>
    <cellStyle name="_중부지역본부(2006년-051228)_탈수기-제작" xfId="5842" xr:uid="{00000000-0005-0000-0000-0000EC0A0000}"/>
    <cellStyle name="_중부지역본부(2006년-060102)" xfId="5843" xr:uid="{00000000-0005-0000-0000-0000ED0A0000}"/>
    <cellStyle name="_중부지역본부(2006년-060102)_1. 기계환경분야(0709)" xfId="5844" xr:uid="{00000000-0005-0000-0000-0000EE0A0000}"/>
    <cellStyle name="_중부지역본부(2006년-060102)_1. 기계환경분야(0709)_1. 기계환경분야(0709)" xfId="5845" xr:uid="{00000000-0005-0000-0000-0000EF0A0000}"/>
    <cellStyle name="_중부지역본부(2006년-060102)_1. 기계환경분야(0709)_1. 기계환경분야(제조)" xfId="5846" xr:uid="{00000000-0005-0000-0000-0000F00A0000}"/>
    <cellStyle name="_중부지역본부(2006년-060102)_탈수기-제작" xfId="5847" xr:uid="{00000000-0005-0000-0000-0000F10A0000}"/>
    <cellStyle name="_최종사본 - 광주수완지구경관조명원가계산(금오전기)" xfId="5911" xr:uid="{00000000-0005-0000-0000-0000F20A0000}"/>
    <cellStyle name="_탈수기-제작" xfId="5922" xr:uid="{00000000-0005-0000-0000-0000F30A0000}"/>
    <cellStyle name="_통행료면탈방지시스템(최종)" xfId="5929" xr:uid="{00000000-0005-0000-0000-0000F40A0000}"/>
    <cellStyle name="_호남지역본부(2006년-051220)" xfId="5954" xr:uid="{00000000-0005-0000-0000-0000F50A0000}"/>
    <cellStyle name="0" xfId="1063" xr:uid="{00000000-0005-0000-0000-0000F60A0000}"/>
    <cellStyle name="0 2" xfId="8285" xr:uid="{00000000-0005-0000-0000-0000F70A0000}"/>
    <cellStyle name="0 3" xfId="8564" xr:uid="{00000000-0005-0000-0000-0000F80A0000}"/>
    <cellStyle name="0 4" xfId="9226" xr:uid="{00000000-0005-0000-0000-0000F90A0000}"/>
    <cellStyle name="0%" xfId="1064" xr:uid="{00000000-0005-0000-0000-0000FA0A0000}"/>
    <cellStyle name="0,0_x000d__x000a_NA_x000d__x000a_" xfId="1065" xr:uid="{00000000-0005-0000-0000-0000FB0A0000}"/>
    <cellStyle name="0.0" xfId="1066" xr:uid="{00000000-0005-0000-0000-0000FC0A0000}"/>
    <cellStyle name="0.0 2" xfId="8213" xr:uid="{00000000-0005-0000-0000-0000FD0A0000}"/>
    <cellStyle name="0.0 3" xfId="8563" xr:uid="{00000000-0005-0000-0000-0000FE0A0000}"/>
    <cellStyle name="0.0 4" xfId="9379" xr:uid="{00000000-0005-0000-0000-0000FF0A0000}"/>
    <cellStyle name="0.0%" xfId="1067" xr:uid="{00000000-0005-0000-0000-0000000B0000}"/>
    <cellStyle name="0.0_2007공사노임변경(실사출력, 코팅)" xfId="1068" xr:uid="{00000000-0005-0000-0000-0000010B0000}"/>
    <cellStyle name="0.00" xfId="1069" xr:uid="{00000000-0005-0000-0000-0000020B0000}"/>
    <cellStyle name="0.00 2" xfId="8338" xr:uid="{00000000-0005-0000-0000-0000030B0000}"/>
    <cellStyle name="0.00 3" xfId="8562" xr:uid="{00000000-0005-0000-0000-0000040B0000}"/>
    <cellStyle name="0.00 4" xfId="9230" xr:uid="{00000000-0005-0000-0000-0000050B0000}"/>
    <cellStyle name="0.00%" xfId="1070" xr:uid="{00000000-0005-0000-0000-0000060B0000}"/>
    <cellStyle name="0.00_2007공사노임변경(실사출력, 코팅)" xfId="1071" xr:uid="{00000000-0005-0000-0000-0000070B0000}"/>
    <cellStyle name="0.000%" xfId="1072" xr:uid="{00000000-0005-0000-0000-0000080B0000}"/>
    <cellStyle name="0.0000%" xfId="1073" xr:uid="{00000000-0005-0000-0000-0000090B0000}"/>
    <cellStyle name="0_뒷부분" xfId="1074" xr:uid="{00000000-0005-0000-0000-00000A0B0000}"/>
    <cellStyle name="0_뒷부분 2" xfId="8528" xr:uid="{00000000-0005-0000-0000-00000B0B0000}"/>
    <cellStyle name="0_보령_뒷부분1" xfId="1075" xr:uid="{00000000-0005-0000-0000-00000C0B0000}"/>
    <cellStyle name="0_보령_뒷부분1 2" xfId="8529" xr:uid="{00000000-0005-0000-0000-00000D0B0000}"/>
    <cellStyle name="0_보령처리구역 하수관거 공사원가검토_보령시수도사업소(2006.10)_1030" xfId="1076" xr:uid="{00000000-0005-0000-0000-00000E0B0000}"/>
    <cellStyle name="0_보령처리구역 하수관거 공사원가검토_보령시수도사업소(2006.10)_1030 2" xfId="8599" xr:uid="{00000000-0005-0000-0000-00000F0B0000}"/>
    <cellStyle name="00" xfId="1077" xr:uid="{00000000-0005-0000-0000-0000100B0000}"/>
    <cellStyle name="00 2" xfId="8061" xr:uid="{00000000-0005-0000-0000-0000110B0000}"/>
    <cellStyle name="¼yAU(R)" xfId="1078" xr:uid="{00000000-0005-0000-0000-0000120B0000}"/>
    <cellStyle name="1" xfId="1079" xr:uid="{00000000-0005-0000-0000-0000130B0000}"/>
    <cellStyle name="1 000 Kč_RESULTS" xfId="5996" xr:uid="{00000000-0005-0000-0000-0000140B0000}"/>
    <cellStyle name="1 10" xfId="8369" xr:uid="{00000000-0005-0000-0000-0000150B0000}"/>
    <cellStyle name="1 11" xfId="8527" xr:uid="{00000000-0005-0000-0000-0000160B0000}"/>
    <cellStyle name="1 12" xfId="9195" xr:uid="{00000000-0005-0000-0000-0000170B0000}"/>
    <cellStyle name="1 13" xfId="9404" xr:uid="{00000000-0005-0000-0000-0000180B0000}"/>
    <cellStyle name="1 14" xfId="9171" xr:uid="{00000000-0005-0000-0000-0000190B0000}"/>
    <cellStyle name="1 15" xfId="9368" xr:uid="{00000000-0005-0000-0000-00001A0B0000}"/>
    <cellStyle name="1 16" xfId="9349" xr:uid="{00000000-0005-0000-0000-00001B0B0000}"/>
    <cellStyle name="1 17" xfId="9407" xr:uid="{00000000-0005-0000-0000-00001C0B0000}"/>
    <cellStyle name="1 18" xfId="9315" xr:uid="{00000000-0005-0000-0000-00001D0B0000}"/>
    <cellStyle name="1 19" xfId="9203" xr:uid="{00000000-0005-0000-0000-00001E0B0000}"/>
    <cellStyle name="1 2" xfId="5997" xr:uid="{00000000-0005-0000-0000-00001F0B0000}"/>
    <cellStyle name="1 20" xfId="9465" xr:uid="{00000000-0005-0000-0000-0000200B0000}"/>
    <cellStyle name="1 3" xfId="5998" xr:uid="{00000000-0005-0000-0000-0000210B0000}"/>
    <cellStyle name="1 4" xfId="7914" xr:uid="{00000000-0005-0000-0000-0000220B0000}"/>
    <cellStyle name="1 5" xfId="8234" xr:uid="{00000000-0005-0000-0000-0000230B0000}"/>
    <cellStyle name="1 6" xfId="8237" xr:uid="{00000000-0005-0000-0000-0000240B0000}"/>
    <cellStyle name="1 7" xfId="8398" xr:uid="{00000000-0005-0000-0000-0000250B0000}"/>
    <cellStyle name="1 8" xfId="8272" xr:uid="{00000000-0005-0000-0000-0000260B0000}"/>
    <cellStyle name="1 9" xfId="8400" xr:uid="{00000000-0005-0000-0000-0000270B0000}"/>
    <cellStyle name="1.1" xfId="5999" xr:uid="{00000000-0005-0000-0000-0000280B0000}"/>
    <cellStyle name="1.10" xfId="6000" xr:uid="{00000000-0005-0000-0000-0000290B0000}"/>
    <cellStyle name="¹?º" xfId="1080" xr:uid="{00000000-0005-0000-0000-00002A0B0000}"/>
    <cellStyle name="1_20030305058-01_천안불당중 (공내역서)" xfId="6001" xr:uid="{00000000-0005-0000-0000-00002B0B0000}"/>
    <cellStyle name="1_2008의정부시운영비산정(6.3)" xfId="1081" xr:uid="{00000000-0005-0000-0000-00002C0B0000}"/>
    <cellStyle name="1_book1" xfId="6032" xr:uid="{00000000-0005-0000-0000-00002D0B0000}"/>
    <cellStyle name="1_Book2" xfId="1115" xr:uid="{00000000-0005-0000-0000-00002E0B0000}"/>
    <cellStyle name="1_total" xfId="6033" xr:uid="{00000000-0005-0000-0000-00002F0B0000}"/>
    <cellStyle name="1_total_1. 기계환경분야(0709)" xfId="6034" xr:uid="{00000000-0005-0000-0000-0000300B0000}"/>
    <cellStyle name="1_total_1. 기계환경분야(0709)_1. 기계환경분야(0709)" xfId="6035" xr:uid="{00000000-0005-0000-0000-0000310B0000}"/>
    <cellStyle name="1_total_1. 기계환경분야(0709)_1. 기계환경분야(제조)" xfId="6036" xr:uid="{00000000-0005-0000-0000-0000320B0000}"/>
    <cellStyle name="1_tree" xfId="6037" xr:uid="{00000000-0005-0000-0000-0000330B0000}"/>
    <cellStyle name="1_tree_1. 기계환경분야(0709)" xfId="6038" xr:uid="{00000000-0005-0000-0000-0000340B0000}"/>
    <cellStyle name="1_tree_1. 기계환경분야(0709)_1. 기계환경분야(0709)" xfId="6039" xr:uid="{00000000-0005-0000-0000-0000350B0000}"/>
    <cellStyle name="1_tree_1. 기계환경분야(0709)_1. 기계환경분야(제조)" xfId="6040" xr:uid="{00000000-0005-0000-0000-0000360B0000}"/>
    <cellStyle name="1_tree_수량산출" xfId="6041" xr:uid="{00000000-0005-0000-0000-0000370B0000}"/>
    <cellStyle name="1_tree_수량산출_1. 기계환경분야(0709)" xfId="6042" xr:uid="{00000000-0005-0000-0000-0000380B0000}"/>
    <cellStyle name="1_tree_수량산출_1. 기계환경분야(0709)_1. 기계환경분야(0709)" xfId="6043" xr:uid="{00000000-0005-0000-0000-0000390B0000}"/>
    <cellStyle name="1_tree_수량산출_1. 기계환경분야(0709)_1. 기계환경분야(제조)" xfId="6044" xr:uid="{00000000-0005-0000-0000-00003A0B0000}"/>
    <cellStyle name="1_가월리배수펌프(04.23)" xfId="6002" xr:uid="{00000000-0005-0000-0000-00003B0B0000}"/>
    <cellStyle name="1_강남구 음식총괄원가_최종(수정)" xfId="1082" xr:uid="{00000000-0005-0000-0000-00003C0B0000}"/>
    <cellStyle name="1_강남구음식총괄원가_최종(수정)(1)" xfId="1083" xr:uid="{00000000-0005-0000-0000-00003D0B0000}"/>
    <cellStyle name="1_강남구음식총괄원가_최종(수정)_0619" xfId="1084" xr:uid="{00000000-0005-0000-0000-00003E0B0000}"/>
    <cellStyle name="1_계수대로" xfId="6003" xr:uid="{00000000-0005-0000-0000-00003F0B0000}"/>
    <cellStyle name="1_고속철도 승무사무소 신축기타공사(원가제출)" xfId="6004" xr:uid="{00000000-0005-0000-0000-0000400B0000}"/>
    <cellStyle name="1_내역서5m(08(1).11.26)" xfId="6005" xr:uid="{00000000-0005-0000-0000-0000410B0000}"/>
    <cellStyle name="1_노곡리창고" xfId="6006" xr:uid="{00000000-0005-0000-0000-0000420B0000}"/>
    <cellStyle name="1_단가조사표" xfId="6007" xr:uid="{00000000-0005-0000-0000-0000430B0000}"/>
    <cellStyle name="1_대구지검 안동지청 신축공사(제출)" xfId="1085" xr:uid="{00000000-0005-0000-0000-0000440B0000}"/>
    <cellStyle name="1_도암강진(흥산건설)" xfId="6008" xr:uid="{00000000-0005-0000-0000-0000450B0000}"/>
    <cellStyle name="1_동해병원 진폐전문병동 신축 및 개보수공사(검토)" xfId="6009" xr:uid="{00000000-0005-0000-0000-0000460B0000}"/>
    <cellStyle name="1_동혁-강남교회신축공사" xfId="6010" xr:uid="{00000000-0005-0000-0000-0000470B0000}"/>
    <cellStyle name="1_발생량" xfId="7665" xr:uid="{00000000-0005-0000-0000-0000480B0000}"/>
    <cellStyle name="1_백제큰길내역서" xfId="6011" xr:uid="{00000000-0005-0000-0000-0000490B0000}"/>
    <cellStyle name="1_봉투금액 조정_0623" xfId="1086" xr:uid="{00000000-0005-0000-0000-00004A0B0000}"/>
    <cellStyle name="1_부산만덕상록아파트신축공사" xfId="6012" xr:uid="{00000000-0005-0000-0000-00004B0B0000}"/>
    <cellStyle name="1_부안-태인1산출" xfId="6013" xr:uid="{00000000-0005-0000-0000-00004C0B0000}"/>
    <cellStyle name="1_분말활성탄투입기원가(2006.5)" xfId="1087" xr:uid="{00000000-0005-0000-0000-00004D0B0000}"/>
    <cellStyle name="1_분말활성탄투입기원가(영신)" xfId="1088" xr:uid="{00000000-0005-0000-0000-00004E0B0000}"/>
    <cellStyle name="1_삼융건설(백제큰길)" xfId="6014" xr:uid="{00000000-0005-0000-0000-00004F0B0000}"/>
    <cellStyle name="1_송정리역사(토목완료林)" xfId="6015" xr:uid="{00000000-0005-0000-0000-0000500B0000}"/>
    <cellStyle name="1_시민계략공사" xfId="1089" xr:uid="{00000000-0005-0000-0000-0000510B0000}"/>
    <cellStyle name="1_시민계략공사_도암강진(흥산건설)" xfId="6016" xr:uid="{00000000-0005-0000-0000-0000520B0000}"/>
    <cellStyle name="1_시민계략공사_도암강진(흥산건설)_해남내역서" xfId="6017" xr:uid="{00000000-0005-0000-0000-0000530B0000}"/>
    <cellStyle name="1_시민계략공사_부안-태인1산출" xfId="6018" xr:uid="{00000000-0005-0000-0000-0000540B0000}"/>
    <cellStyle name="1_시민계략공사_전기-한남" xfId="1090" xr:uid="{00000000-0005-0000-0000-0000550B0000}"/>
    <cellStyle name="1_시민계략공사_주문진신리교(동일건설)" xfId="6019" xr:uid="{00000000-0005-0000-0000-0000560B0000}"/>
    <cellStyle name="1_시민계략공사_흥한건설(이양능주2공구)" xfId="6020" xr:uid="{00000000-0005-0000-0000-0000570B0000}"/>
    <cellStyle name="1_신기술제품_내식성실험대" xfId="6021" xr:uid="{00000000-0005-0000-0000-0000580B0000}"/>
    <cellStyle name="1_입찰내역서갑지양식" xfId="6022" xr:uid="{00000000-0005-0000-0000-0000590B0000}"/>
    <cellStyle name="1_잉여슬러지발생량" xfId="7798" xr:uid="{00000000-0005-0000-0000-00005A0B0000}"/>
    <cellStyle name="1_전송_물량공수" xfId="6023" xr:uid="{00000000-0005-0000-0000-00005B0B0000}"/>
    <cellStyle name="1_전자입찰 갑지(양식)" xfId="6024" xr:uid="{00000000-0005-0000-0000-00005C0B0000}"/>
    <cellStyle name="1_전자입찰서식" xfId="6025" xr:uid="{00000000-0005-0000-0000-00005D0B0000}"/>
    <cellStyle name="1_전자입찰원가양식" xfId="6026" xr:uid="{00000000-0005-0000-0000-00005E0B0000}"/>
    <cellStyle name="1_전주 덕진구 생물벤저단지 ES" xfId="1091" xr:uid="{00000000-0005-0000-0000-00005F0B0000}"/>
    <cellStyle name="1_전주 덕진구 생물벤저단지 ES_2008의정부시운영비산정(6.3)" xfId="1092" xr:uid="{00000000-0005-0000-0000-0000600B0000}"/>
    <cellStyle name="1_전주 덕진구 생물벤저단지 ES_강남구 음식총괄원가_최종(수정)" xfId="1093" xr:uid="{00000000-0005-0000-0000-0000610B0000}"/>
    <cellStyle name="1_전주 덕진구 생물벤저단지 ES_강남구음식총괄원가_최종(수정)(1)" xfId="1094" xr:uid="{00000000-0005-0000-0000-0000620B0000}"/>
    <cellStyle name="1_전주 덕진구 생물벤저단지 ES_강남구음식총괄원가_최종(수정)_0619" xfId="1095" xr:uid="{00000000-0005-0000-0000-0000630B0000}"/>
    <cellStyle name="1_전주 덕진구 생물벤저단지 ES_봉투금액 조정_0623" xfId="1096" xr:uid="{00000000-0005-0000-0000-0000640B0000}"/>
    <cellStyle name="1_전주 덕진구 생물벤저단지 ES_철원공사비사본" xfId="1097" xr:uid="{00000000-0005-0000-0000-0000650B0000}"/>
    <cellStyle name="1_전주 덕진구 생물벤저단지 ES_철원공사비사본_2008의정부시운영비산정(6.3)" xfId="1098" xr:uid="{00000000-0005-0000-0000-0000660B0000}"/>
    <cellStyle name="1_전주 덕진구 생물벤저단지 ES_철원공사비사본_강남구 음식총괄원가_최종(수정)" xfId="1099" xr:uid="{00000000-0005-0000-0000-0000670B0000}"/>
    <cellStyle name="1_전주 덕진구 생물벤저단지 ES_철원공사비사본_강남구음식총괄원가_최종(수정)(1)" xfId="1100" xr:uid="{00000000-0005-0000-0000-0000680B0000}"/>
    <cellStyle name="1_전주 덕진구 생물벤저단지 ES_철원공사비사본_강남구음식총괄원가_최종(수정)_0619" xfId="1101" xr:uid="{00000000-0005-0000-0000-0000690B0000}"/>
    <cellStyle name="1_전주 덕진구 생물벤저단지 ES_철원공사비사본_봉투금액 조정_0623" xfId="1102" xr:uid="{00000000-0005-0000-0000-00006A0B0000}"/>
    <cellStyle name="1_주문진신리교(동일건설)" xfId="6027" xr:uid="{00000000-0005-0000-0000-00006B0B0000}"/>
    <cellStyle name="1_철원공사비사본" xfId="1103" xr:uid="{00000000-0005-0000-0000-00006C0B0000}"/>
    <cellStyle name="1_철원공사비사본_2008의정부시운영비산정(6.3)" xfId="1104" xr:uid="{00000000-0005-0000-0000-00006D0B0000}"/>
    <cellStyle name="1_철원공사비사본_강남구 음식총괄원가_최종(수정)" xfId="1105" xr:uid="{00000000-0005-0000-0000-00006E0B0000}"/>
    <cellStyle name="1_철원공사비사본_강남구음식총괄원가_최종(수정)(1)" xfId="1106" xr:uid="{00000000-0005-0000-0000-00006F0B0000}"/>
    <cellStyle name="1_철원공사비사본_강남구음식총괄원가_최종(수정)_0619" xfId="1107" xr:uid="{00000000-0005-0000-0000-0000700B0000}"/>
    <cellStyle name="1_철원공사비사본_봉투금액 조정_0623" xfId="1108" xr:uid="{00000000-0005-0000-0000-0000710B0000}"/>
    <cellStyle name="1_철원공사비사본_철원공사비사본" xfId="1109" xr:uid="{00000000-0005-0000-0000-0000720B0000}"/>
    <cellStyle name="1_철원공사비사본_철원공사비사본_2008의정부시운영비산정(6.3)" xfId="1110" xr:uid="{00000000-0005-0000-0000-0000730B0000}"/>
    <cellStyle name="1_철원공사비사본_철원공사비사본_강남구 음식총괄원가_최종(수정)" xfId="1111" xr:uid="{00000000-0005-0000-0000-0000740B0000}"/>
    <cellStyle name="1_철원공사비사본_철원공사비사본_강남구음식총괄원가_최종(수정)(1)" xfId="1112" xr:uid="{00000000-0005-0000-0000-0000750B0000}"/>
    <cellStyle name="1_철원공사비사본_철원공사비사본_강남구음식총괄원가_최종(수정)_0619" xfId="1113" xr:uid="{00000000-0005-0000-0000-0000760B0000}"/>
    <cellStyle name="1_철원공사비사본_철원공사비사본_봉투금액 조정_0623" xfId="1114" xr:uid="{00000000-0005-0000-0000-0000770B0000}"/>
    <cellStyle name="1_청담2동 문화복지회관 신축공사(검토)" xfId="6028" xr:uid="{00000000-0005-0000-0000-0000780B0000}"/>
    <cellStyle name="1_최종사본 - 광주수완지구경관조명원가계산(금오전기)" xfId="6029" xr:uid="{00000000-0005-0000-0000-0000790B0000}"/>
    <cellStyle name="1_탈수기-제작" xfId="6030" xr:uid="{00000000-0005-0000-0000-00007A0B0000}"/>
    <cellStyle name="1_흥한건설(주)_두창산업폐기물(하도급)" xfId="6031" xr:uid="{00000000-0005-0000-0000-00007B0B0000}"/>
    <cellStyle name="10" xfId="1116" xr:uid="{00000000-0005-0000-0000-00007C0B0000}"/>
    <cellStyle name="10 2" xfId="6045" xr:uid="{00000000-0005-0000-0000-00007D0B0000}"/>
    <cellStyle name="11" xfId="6046" xr:uid="{00000000-0005-0000-0000-00007E0B0000}"/>
    <cellStyle name="111" xfId="6047" xr:uid="{00000000-0005-0000-0000-00007F0B0000}"/>
    <cellStyle name="120" xfId="1117" xr:uid="{00000000-0005-0000-0000-0000800B0000}"/>
    <cellStyle name="19990216" xfId="1118" xr:uid="{00000000-0005-0000-0000-0000810B0000}"/>
    <cellStyle name="¹e" xfId="6048" xr:uid="{00000000-0005-0000-0000-0000820B0000}"/>
    <cellStyle name="¹e 2" xfId="6049" xr:uid="{00000000-0005-0000-0000-0000830B0000}"/>
    <cellStyle name="¹e 3" xfId="6050" xr:uid="{00000000-0005-0000-0000-0000840B0000}"/>
    <cellStyle name="¹éº" xfId="1120" xr:uid="{00000000-0005-0000-0000-0000850B0000}"/>
    <cellStyle name="¹eºÐA²_±aA¸" xfId="6051" xr:uid="{00000000-0005-0000-0000-0000860B0000}"/>
    <cellStyle name="1월" xfId="1119" xr:uid="{00000000-0005-0000-0000-0000870B0000}"/>
    <cellStyle name="2" xfId="1121" xr:uid="{00000000-0005-0000-0000-0000880B0000}"/>
    <cellStyle name="2 2" xfId="6052" xr:uid="{00000000-0005-0000-0000-0000890B0000}"/>
    <cellStyle name="2)" xfId="1122" xr:uid="{00000000-0005-0000-0000-00008A0B0000}"/>
    <cellStyle name="2_내역서5m(08(1).11.26)" xfId="6053" xr:uid="{00000000-0005-0000-0000-00008B0B0000}"/>
    <cellStyle name="2_단가조사표" xfId="6054" xr:uid="{00000000-0005-0000-0000-00008C0B0000}"/>
    <cellStyle name="20% - Accent1" xfId="7580" xr:uid="{00000000-0005-0000-0000-00008D0B0000}"/>
    <cellStyle name="20% - Accent2" xfId="7581" xr:uid="{00000000-0005-0000-0000-00008E0B0000}"/>
    <cellStyle name="20% - Accent3" xfId="7582" xr:uid="{00000000-0005-0000-0000-00008F0B0000}"/>
    <cellStyle name="20% - Accent4" xfId="7583" xr:uid="{00000000-0005-0000-0000-0000900B0000}"/>
    <cellStyle name="20% - Accent5" xfId="7584" xr:uid="{00000000-0005-0000-0000-0000910B0000}"/>
    <cellStyle name="20% - Accent6" xfId="7585" xr:uid="{00000000-0005-0000-0000-0000920B0000}"/>
    <cellStyle name="20% - 강조색1 10" xfId="1912" xr:uid="{00000000-0005-0000-0000-0000930B0000}"/>
    <cellStyle name="20% - 강조색1 11" xfId="1913" xr:uid="{00000000-0005-0000-0000-0000940B0000}"/>
    <cellStyle name="20% - 강조색1 12" xfId="1914" xr:uid="{00000000-0005-0000-0000-0000950B0000}"/>
    <cellStyle name="20% - 강조색1 13" xfId="1915" xr:uid="{00000000-0005-0000-0000-0000960B0000}"/>
    <cellStyle name="20% - 강조색1 14" xfId="1916" xr:uid="{00000000-0005-0000-0000-0000970B0000}"/>
    <cellStyle name="20% - 강조색1 15" xfId="1917" xr:uid="{00000000-0005-0000-0000-0000980B0000}"/>
    <cellStyle name="20% - 강조색1 16" xfId="1918" xr:uid="{00000000-0005-0000-0000-0000990B0000}"/>
    <cellStyle name="20% - 강조색1 17" xfId="1919" xr:uid="{00000000-0005-0000-0000-00009A0B0000}"/>
    <cellStyle name="20% - 강조색1 18" xfId="1920" xr:uid="{00000000-0005-0000-0000-00009B0B0000}"/>
    <cellStyle name="20% - 강조색1 19" xfId="1921" xr:uid="{00000000-0005-0000-0000-00009C0B0000}"/>
    <cellStyle name="20% - 강조색1 2" xfId="1922" xr:uid="{00000000-0005-0000-0000-00009D0B0000}"/>
    <cellStyle name="20% - 강조색1 2 2" xfId="7949" xr:uid="{00000000-0005-0000-0000-00009E0B0000}"/>
    <cellStyle name="20% - 강조색1 20" xfId="1923" xr:uid="{00000000-0005-0000-0000-00009F0B0000}"/>
    <cellStyle name="20% - 강조색1 21" xfId="1924" xr:uid="{00000000-0005-0000-0000-0000A00B0000}"/>
    <cellStyle name="20% - 강조색1 22" xfId="1925" xr:uid="{00000000-0005-0000-0000-0000A10B0000}"/>
    <cellStyle name="20% - 강조색1 23" xfId="1926" xr:uid="{00000000-0005-0000-0000-0000A20B0000}"/>
    <cellStyle name="20% - 강조색1 24" xfId="1927" xr:uid="{00000000-0005-0000-0000-0000A30B0000}"/>
    <cellStyle name="20% - 강조색1 25" xfId="1928" xr:uid="{00000000-0005-0000-0000-0000A40B0000}"/>
    <cellStyle name="20% - 강조색1 26" xfId="1929" xr:uid="{00000000-0005-0000-0000-0000A50B0000}"/>
    <cellStyle name="20% - 강조색1 27" xfId="1930" xr:uid="{00000000-0005-0000-0000-0000A60B0000}"/>
    <cellStyle name="20% - 강조색1 28" xfId="1931" xr:uid="{00000000-0005-0000-0000-0000A70B0000}"/>
    <cellStyle name="20% - 강조색1 29" xfId="1932" xr:uid="{00000000-0005-0000-0000-0000A80B0000}"/>
    <cellStyle name="20% - 강조색1 3" xfId="1933" xr:uid="{00000000-0005-0000-0000-0000A90B0000}"/>
    <cellStyle name="20% - 강조색1 3 2" xfId="6055" xr:uid="{00000000-0005-0000-0000-0000AA0B0000}"/>
    <cellStyle name="20% - 강조색1 3 3" xfId="8080" xr:uid="{00000000-0005-0000-0000-0000AB0B0000}"/>
    <cellStyle name="20% - 강조색1 3_발생량" xfId="7666" xr:uid="{00000000-0005-0000-0000-0000AC0B0000}"/>
    <cellStyle name="20% - 강조색1 30" xfId="1934" xr:uid="{00000000-0005-0000-0000-0000AD0B0000}"/>
    <cellStyle name="20% - 강조색1 31" xfId="1935" xr:uid="{00000000-0005-0000-0000-0000AE0B0000}"/>
    <cellStyle name="20% - 강조색1 32" xfId="1936" xr:uid="{00000000-0005-0000-0000-0000AF0B0000}"/>
    <cellStyle name="20% - 강조색1 33" xfId="1937" xr:uid="{00000000-0005-0000-0000-0000B00B0000}"/>
    <cellStyle name="20% - 강조색1 34" xfId="1938" xr:uid="{00000000-0005-0000-0000-0000B10B0000}"/>
    <cellStyle name="20% - 강조색1 35" xfId="1939" xr:uid="{00000000-0005-0000-0000-0000B20B0000}"/>
    <cellStyle name="20% - 강조색1 36" xfId="1940" xr:uid="{00000000-0005-0000-0000-0000B30B0000}"/>
    <cellStyle name="20% - 강조색1 37" xfId="1941" xr:uid="{00000000-0005-0000-0000-0000B40B0000}"/>
    <cellStyle name="20% - 강조색1 38" xfId="1942" xr:uid="{00000000-0005-0000-0000-0000B50B0000}"/>
    <cellStyle name="20% - 강조색1 39" xfId="1943" xr:uid="{00000000-0005-0000-0000-0000B60B0000}"/>
    <cellStyle name="20% - 강조색1 4" xfId="1944" xr:uid="{00000000-0005-0000-0000-0000B70B0000}"/>
    <cellStyle name="20% - 강조색1 4 2" xfId="6056" xr:uid="{00000000-0005-0000-0000-0000B80B0000}"/>
    <cellStyle name="20% - 강조색1 4 3" xfId="8081" xr:uid="{00000000-0005-0000-0000-0000B90B0000}"/>
    <cellStyle name="20% - 강조색1 4_발생량" xfId="7667" xr:uid="{00000000-0005-0000-0000-0000BA0B0000}"/>
    <cellStyle name="20% - 강조색1 40" xfId="1945" xr:uid="{00000000-0005-0000-0000-0000BB0B0000}"/>
    <cellStyle name="20% - 강조색1 41" xfId="1946" xr:uid="{00000000-0005-0000-0000-0000BC0B0000}"/>
    <cellStyle name="20% - 강조색1 42" xfId="1947" xr:uid="{00000000-0005-0000-0000-0000BD0B0000}"/>
    <cellStyle name="20% - 강조색1 43" xfId="1948" xr:uid="{00000000-0005-0000-0000-0000BE0B0000}"/>
    <cellStyle name="20% - 강조색1 44" xfId="1949" xr:uid="{00000000-0005-0000-0000-0000BF0B0000}"/>
    <cellStyle name="20% - 강조색1 45" xfId="1950" xr:uid="{00000000-0005-0000-0000-0000C00B0000}"/>
    <cellStyle name="20% - 강조색1 46" xfId="1951" xr:uid="{00000000-0005-0000-0000-0000C10B0000}"/>
    <cellStyle name="20% - 강조색1 47" xfId="1952" xr:uid="{00000000-0005-0000-0000-0000C20B0000}"/>
    <cellStyle name="20% - 강조색1 48" xfId="1953" xr:uid="{00000000-0005-0000-0000-0000C30B0000}"/>
    <cellStyle name="20% - 강조색1 49" xfId="1954" xr:uid="{00000000-0005-0000-0000-0000C40B0000}"/>
    <cellStyle name="20% - 강조색1 5" xfId="1955" xr:uid="{00000000-0005-0000-0000-0000C50B0000}"/>
    <cellStyle name="20% - 강조색1 5 2" xfId="6057" xr:uid="{00000000-0005-0000-0000-0000C60B0000}"/>
    <cellStyle name="20% - 강조색1 5 3" xfId="8082" xr:uid="{00000000-0005-0000-0000-0000C70B0000}"/>
    <cellStyle name="20% - 강조색1 5_발생량" xfId="7668" xr:uid="{00000000-0005-0000-0000-0000C80B0000}"/>
    <cellStyle name="20% - 강조색1 50" xfId="1956" xr:uid="{00000000-0005-0000-0000-0000C90B0000}"/>
    <cellStyle name="20% - 강조색1 51" xfId="1957" xr:uid="{00000000-0005-0000-0000-0000CA0B0000}"/>
    <cellStyle name="20% - 강조색1 52" xfId="1958" xr:uid="{00000000-0005-0000-0000-0000CB0B0000}"/>
    <cellStyle name="20% - 강조색1 53" xfId="1959" xr:uid="{00000000-0005-0000-0000-0000CC0B0000}"/>
    <cellStyle name="20% - 강조색1 54" xfId="1960" xr:uid="{00000000-0005-0000-0000-0000CD0B0000}"/>
    <cellStyle name="20% - 강조색1 55" xfId="1961" xr:uid="{00000000-0005-0000-0000-0000CE0B0000}"/>
    <cellStyle name="20% - 강조색1 56" xfId="1962" xr:uid="{00000000-0005-0000-0000-0000CF0B0000}"/>
    <cellStyle name="20% - 강조색1 57" xfId="1963" xr:uid="{00000000-0005-0000-0000-0000D00B0000}"/>
    <cellStyle name="20% - 강조색1 58" xfId="1964" xr:uid="{00000000-0005-0000-0000-0000D10B0000}"/>
    <cellStyle name="20% - 강조색1 59" xfId="1965" xr:uid="{00000000-0005-0000-0000-0000D20B0000}"/>
    <cellStyle name="20% - 강조색1 6" xfId="1966" xr:uid="{00000000-0005-0000-0000-0000D30B0000}"/>
    <cellStyle name="20% - 강조색1 6 2" xfId="8083" xr:uid="{00000000-0005-0000-0000-0000D40B0000}"/>
    <cellStyle name="20% - 강조색1 60" xfId="1967" xr:uid="{00000000-0005-0000-0000-0000D50B0000}"/>
    <cellStyle name="20% - 강조색1 7" xfId="1968" xr:uid="{00000000-0005-0000-0000-0000D60B0000}"/>
    <cellStyle name="20% - 강조색1 7 2" xfId="8084" xr:uid="{00000000-0005-0000-0000-0000D70B0000}"/>
    <cellStyle name="20% - 강조색1 8" xfId="1969" xr:uid="{00000000-0005-0000-0000-0000D80B0000}"/>
    <cellStyle name="20% - 강조색1 9" xfId="1970" xr:uid="{00000000-0005-0000-0000-0000D90B0000}"/>
    <cellStyle name="20% - 강조색2 10" xfId="1971" xr:uid="{00000000-0005-0000-0000-0000DA0B0000}"/>
    <cellStyle name="20% - 강조색2 11" xfId="1972" xr:uid="{00000000-0005-0000-0000-0000DB0B0000}"/>
    <cellStyle name="20% - 강조색2 12" xfId="1973" xr:uid="{00000000-0005-0000-0000-0000DC0B0000}"/>
    <cellStyle name="20% - 강조색2 13" xfId="1974" xr:uid="{00000000-0005-0000-0000-0000DD0B0000}"/>
    <cellStyle name="20% - 강조색2 14" xfId="1975" xr:uid="{00000000-0005-0000-0000-0000DE0B0000}"/>
    <cellStyle name="20% - 강조색2 15" xfId="1976" xr:uid="{00000000-0005-0000-0000-0000DF0B0000}"/>
    <cellStyle name="20% - 강조색2 16" xfId="1977" xr:uid="{00000000-0005-0000-0000-0000E00B0000}"/>
    <cellStyle name="20% - 강조색2 17" xfId="1978" xr:uid="{00000000-0005-0000-0000-0000E10B0000}"/>
    <cellStyle name="20% - 강조색2 18" xfId="1979" xr:uid="{00000000-0005-0000-0000-0000E20B0000}"/>
    <cellStyle name="20% - 강조색2 19" xfId="1980" xr:uid="{00000000-0005-0000-0000-0000E30B0000}"/>
    <cellStyle name="20% - 강조색2 2" xfId="1981" xr:uid="{00000000-0005-0000-0000-0000E40B0000}"/>
    <cellStyle name="20% - 강조색2 2 2" xfId="7950" xr:uid="{00000000-0005-0000-0000-0000E50B0000}"/>
    <cellStyle name="20% - 강조색2 20" xfId="1982" xr:uid="{00000000-0005-0000-0000-0000E60B0000}"/>
    <cellStyle name="20% - 강조색2 21" xfId="1983" xr:uid="{00000000-0005-0000-0000-0000E70B0000}"/>
    <cellStyle name="20% - 강조색2 22" xfId="1984" xr:uid="{00000000-0005-0000-0000-0000E80B0000}"/>
    <cellStyle name="20% - 강조색2 23" xfId="1985" xr:uid="{00000000-0005-0000-0000-0000E90B0000}"/>
    <cellStyle name="20% - 강조색2 24" xfId="1986" xr:uid="{00000000-0005-0000-0000-0000EA0B0000}"/>
    <cellStyle name="20% - 강조색2 25" xfId="1987" xr:uid="{00000000-0005-0000-0000-0000EB0B0000}"/>
    <cellStyle name="20% - 강조색2 26" xfId="1988" xr:uid="{00000000-0005-0000-0000-0000EC0B0000}"/>
    <cellStyle name="20% - 강조색2 27" xfId="1989" xr:uid="{00000000-0005-0000-0000-0000ED0B0000}"/>
    <cellStyle name="20% - 강조색2 28" xfId="1990" xr:uid="{00000000-0005-0000-0000-0000EE0B0000}"/>
    <cellStyle name="20% - 강조색2 29" xfId="1991" xr:uid="{00000000-0005-0000-0000-0000EF0B0000}"/>
    <cellStyle name="20% - 강조색2 3" xfId="1992" xr:uid="{00000000-0005-0000-0000-0000F00B0000}"/>
    <cellStyle name="20% - 강조색2 3 2" xfId="6058" xr:uid="{00000000-0005-0000-0000-0000F10B0000}"/>
    <cellStyle name="20% - 강조색2 3 3" xfId="8085" xr:uid="{00000000-0005-0000-0000-0000F20B0000}"/>
    <cellStyle name="20% - 강조색2 3_발생량" xfId="7669" xr:uid="{00000000-0005-0000-0000-0000F30B0000}"/>
    <cellStyle name="20% - 강조색2 30" xfId="1993" xr:uid="{00000000-0005-0000-0000-0000F40B0000}"/>
    <cellStyle name="20% - 강조색2 31" xfId="1994" xr:uid="{00000000-0005-0000-0000-0000F50B0000}"/>
    <cellStyle name="20% - 강조색2 32" xfId="1995" xr:uid="{00000000-0005-0000-0000-0000F60B0000}"/>
    <cellStyle name="20% - 강조색2 33" xfId="1996" xr:uid="{00000000-0005-0000-0000-0000F70B0000}"/>
    <cellStyle name="20% - 강조색2 34" xfId="1997" xr:uid="{00000000-0005-0000-0000-0000F80B0000}"/>
    <cellStyle name="20% - 강조색2 35" xfId="1998" xr:uid="{00000000-0005-0000-0000-0000F90B0000}"/>
    <cellStyle name="20% - 강조색2 36" xfId="1999" xr:uid="{00000000-0005-0000-0000-0000FA0B0000}"/>
    <cellStyle name="20% - 강조색2 37" xfId="2000" xr:uid="{00000000-0005-0000-0000-0000FB0B0000}"/>
    <cellStyle name="20% - 강조색2 38" xfId="2001" xr:uid="{00000000-0005-0000-0000-0000FC0B0000}"/>
    <cellStyle name="20% - 강조색2 39" xfId="2002" xr:uid="{00000000-0005-0000-0000-0000FD0B0000}"/>
    <cellStyle name="20% - 강조색2 4" xfId="2003" xr:uid="{00000000-0005-0000-0000-0000FE0B0000}"/>
    <cellStyle name="20% - 강조색2 4 2" xfId="6059" xr:uid="{00000000-0005-0000-0000-0000FF0B0000}"/>
    <cellStyle name="20% - 강조색2 4 3" xfId="8086" xr:uid="{00000000-0005-0000-0000-0000000C0000}"/>
    <cellStyle name="20% - 강조색2 4_발생량" xfId="7670" xr:uid="{00000000-0005-0000-0000-0000010C0000}"/>
    <cellStyle name="20% - 강조색2 40" xfId="2004" xr:uid="{00000000-0005-0000-0000-0000020C0000}"/>
    <cellStyle name="20% - 강조색2 41" xfId="2005" xr:uid="{00000000-0005-0000-0000-0000030C0000}"/>
    <cellStyle name="20% - 강조색2 42" xfId="2006" xr:uid="{00000000-0005-0000-0000-0000040C0000}"/>
    <cellStyle name="20% - 강조색2 43" xfId="2007" xr:uid="{00000000-0005-0000-0000-0000050C0000}"/>
    <cellStyle name="20% - 강조색2 44" xfId="2008" xr:uid="{00000000-0005-0000-0000-0000060C0000}"/>
    <cellStyle name="20% - 강조색2 45" xfId="2009" xr:uid="{00000000-0005-0000-0000-0000070C0000}"/>
    <cellStyle name="20% - 강조색2 46" xfId="2010" xr:uid="{00000000-0005-0000-0000-0000080C0000}"/>
    <cellStyle name="20% - 강조색2 47" xfId="2011" xr:uid="{00000000-0005-0000-0000-0000090C0000}"/>
    <cellStyle name="20% - 강조색2 48" xfId="2012" xr:uid="{00000000-0005-0000-0000-00000A0C0000}"/>
    <cellStyle name="20% - 강조색2 49" xfId="2013" xr:uid="{00000000-0005-0000-0000-00000B0C0000}"/>
    <cellStyle name="20% - 강조색2 5" xfId="2014" xr:uid="{00000000-0005-0000-0000-00000C0C0000}"/>
    <cellStyle name="20% - 강조색2 5 2" xfId="6060" xr:uid="{00000000-0005-0000-0000-00000D0C0000}"/>
    <cellStyle name="20% - 강조색2 5 3" xfId="8087" xr:uid="{00000000-0005-0000-0000-00000E0C0000}"/>
    <cellStyle name="20% - 강조색2 5_발생량" xfId="7671" xr:uid="{00000000-0005-0000-0000-00000F0C0000}"/>
    <cellStyle name="20% - 강조색2 50" xfId="2015" xr:uid="{00000000-0005-0000-0000-0000100C0000}"/>
    <cellStyle name="20% - 강조색2 51" xfId="2016" xr:uid="{00000000-0005-0000-0000-0000110C0000}"/>
    <cellStyle name="20% - 강조색2 52" xfId="2017" xr:uid="{00000000-0005-0000-0000-0000120C0000}"/>
    <cellStyle name="20% - 강조색2 53" xfId="2018" xr:uid="{00000000-0005-0000-0000-0000130C0000}"/>
    <cellStyle name="20% - 강조색2 54" xfId="2019" xr:uid="{00000000-0005-0000-0000-0000140C0000}"/>
    <cellStyle name="20% - 강조색2 55" xfId="2020" xr:uid="{00000000-0005-0000-0000-0000150C0000}"/>
    <cellStyle name="20% - 강조색2 56" xfId="2021" xr:uid="{00000000-0005-0000-0000-0000160C0000}"/>
    <cellStyle name="20% - 강조색2 57" xfId="2022" xr:uid="{00000000-0005-0000-0000-0000170C0000}"/>
    <cellStyle name="20% - 강조색2 58" xfId="2023" xr:uid="{00000000-0005-0000-0000-0000180C0000}"/>
    <cellStyle name="20% - 강조색2 59" xfId="2024" xr:uid="{00000000-0005-0000-0000-0000190C0000}"/>
    <cellStyle name="20% - 강조색2 6" xfId="2025" xr:uid="{00000000-0005-0000-0000-00001A0C0000}"/>
    <cellStyle name="20% - 강조색2 6 2" xfId="8088" xr:uid="{00000000-0005-0000-0000-00001B0C0000}"/>
    <cellStyle name="20% - 강조색2 60" xfId="2026" xr:uid="{00000000-0005-0000-0000-00001C0C0000}"/>
    <cellStyle name="20% - 강조색2 7" xfId="2027" xr:uid="{00000000-0005-0000-0000-00001D0C0000}"/>
    <cellStyle name="20% - 강조색2 7 2" xfId="8089" xr:uid="{00000000-0005-0000-0000-00001E0C0000}"/>
    <cellStyle name="20% - 강조색2 8" xfId="2028" xr:uid="{00000000-0005-0000-0000-00001F0C0000}"/>
    <cellStyle name="20% - 강조색2 9" xfId="2029" xr:uid="{00000000-0005-0000-0000-0000200C0000}"/>
    <cellStyle name="20% - 강조색3 10" xfId="2030" xr:uid="{00000000-0005-0000-0000-0000210C0000}"/>
    <cellStyle name="20% - 강조색3 11" xfId="2031" xr:uid="{00000000-0005-0000-0000-0000220C0000}"/>
    <cellStyle name="20% - 강조색3 12" xfId="2032" xr:uid="{00000000-0005-0000-0000-0000230C0000}"/>
    <cellStyle name="20% - 강조색3 13" xfId="2033" xr:uid="{00000000-0005-0000-0000-0000240C0000}"/>
    <cellStyle name="20% - 강조색3 14" xfId="2034" xr:uid="{00000000-0005-0000-0000-0000250C0000}"/>
    <cellStyle name="20% - 강조색3 15" xfId="2035" xr:uid="{00000000-0005-0000-0000-0000260C0000}"/>
    <cellStyle name="20% - 강조색3 16" xfId="2036" xr:uid="{00000000-0005-0000-0000-0000270C0000}"/>
    <cellStyle name="20% - 강조색3 17" xfId="2037" xr:uid="{00000000-0005-0000-0000-0000280C0000}"/>
    <cellStyle name="20% - 강조색3 18" xfId="2038" xr:uid="{00000000-0005-0000-0000-0000290C0000}"/>
    <cellStyle name="20% - 강조색3 19" xfId="2039" xr:uid="{00000000-0005-0000-0000-00002A0C0000}"/>
    <cellStyle name="20% - 강조색3 2" xfId="2040" xr:uid="{00000000-0005-0000-0000-00002B0C0000}"/>
    <cellStyle name="20% - 강조색3 2 2" xfId="7951" xr:uid="{00000000-0005-0000-0000-00002C0C0000}"/>
    <cellStyle name="20% - 강조색3 20" xfId="2041" xr:uid="{00000000-0005-0000-0000-00002D0C0000}"/>
    <cellStyle name="20% - 강조색3 21" xfId="2042" xr:uid="{00000000-0005-0000-0000-00002E0C0000}"/>
    <cellStyle name="20% - 강조색3 22" xfId="2043" xr:uid="{00000000-0005-0000-0000-00002F0C0000}"/>
    <cellStyle name="20% - 강조색3 23" xfId="2044" xr:uid="{00000000-0005-0000-0000-0000300C0000}"/>
    <cellStyle name="20% - 강조색3 24" xfId="2045" xr:uid="{00000000-0005-0000-0000-0000310C0000}"/>
    <cellStyle name="20% - 강조색3 25" xfId="2046" xr:uid="{00000000-0005-0000-0000-0000320C0000}"/>
    <cellStyle name="20% - 강조색3 26" xfId="2047" xr:uid="{00000000-0005-0000-0000-0000330C0000}"/>
    <cellStyle name="20% - 강조색3 27" xfId="2048" xr:uid="{00000000-0005-0000-0000-0000340C0000}"/>
    <cellStyle name="20% - 강조색3 28" xfId="2049" xr:uid="{00000000-0005-0000-0000-0000350C0000}"/>
    <cellStyle name="20% - 강조색3 29" xfId="2050" xr:uid="{00000000-0005-0000-0000-0000360C0000}"/>
    <cellStyle name="20% - 강조색3 3" xfId="2051" xr:uid="{00000000-0005-0000-0000-0000370C0000}"/>
    <cellStyle name="20% - 강조색3 3 2" xfId="6061" xr:uid="{00000000-0005-0000-0000-0000380C0000}"/>
    <cellStyle name="20% - 강조색3 3 3" xfId="8090" xr:uid="{00000000-0005-0000-0000-0000390C0000}"/>
    <cellStyle name="20% - 강조색3 3_발생량" xfId="7672" xr:uid="{00000000-0005-0000-0000-00003A0C0000}"/>
    <cellStyle name="20% - 강조색3 30" xfId="2052" xr:uid="{00000000-0005-0000-0000-00003B0C0000}"/>
    <cellStyle name="20% - 강조색3 31" xfId="2053" xr:uid="{00000000-0005-0000-0000-00003C0C0000}"/>
    <cellStyle name="20% - 강조색3 32" xfId="2054" xr:uid="{00000000-0005-0000-0000-00003D0C0000}"/>
    <cellStyle name="20% - 강조색3 33" xfId="2055" xr:uid="{00000000-0005-0000-0000-00003E0C0000}"/>
    <cellStyle name="20% - 강조색3 34" xfId="2056" xr:uid="{00000000-0005-0000-0000-00003F0C0000}"/>
    <cellStyle name="20% - 강조색3 35" xfId="2057" xr:uid="{00000000-0005-0000-0000-0000400C0000}"/>
    <cellStyle name="20% - 강조색3 36" xfId="2058" xr:uid="{00000000-0005-0000-0000-0000410C0000}"/>
    <cellStyle name="20% - 강조색3 37" xfId="2059" xr:uid="{00000000-0005-0000-0000-0000420C0000}"/>
    <cellStyle name="20% - 강조색3 38" xfId="2060" xr:uid="{00000000-0005-0000-0000-0000430C0000}"/>
    <cellStyle name="20% - 강조색3 39" xfId="2061" xr:uid="{00000000-0005-0000-0000-0000440C0000}"/>
    <cellStyle name="20% - 강조색3 4" xfId="2062" xr:uid="{00000000-0005-0000-0000-0000450C0000}"/>
    <cellStyle name="20% - 강조색3 4 2" xfId="6062" xr:uid="{00000000-0005-0000-0000-0000460C0000}"/>
    <cellStyle name="20% - 강조색3 4 3" xfId="8091" xr:uid="{00000000-0005-0000-0000-0000470C0000}"/>
    <cellStyle name="20% - 강조색3 4_발생량" xfId="7673" xr:uid="{00000000-0005-0000-0000-0000480C0000}"/>
    <cellStyle name="20% - 강조색3 40" xfId="2063" xr:uid="{00000000-0005-0000-0000-0000490C0000}"/>
    <cellStyle name="20% - 강조색3 41" xfId="2064" xr:uid="{00000000-0005-0000-0000-00004A0C0000}"/>
    <cellStyle name="20% - 강조색3 42" xfId="2065" xr:uid="{00000000-0005-0000-0000-00004B0C0000}"/>
    <cellStyle name="20% - 강조색3 43" xfId="2066" xr:uid="{00000000-0005-0000-0000-00004C0C0000}"/>
    <cellStyle name="20% - 강조색3 44" xfId="2067" xr:uid="{00000000-0005-0000-0000-00004D0C0000}"/>
    <cellStyle name="20% - 강조색3 45" xfId="2068" xr:uid="{00000000-0005-0000-0000-00004E0C0000}"/>
    <cellStyle name="20% - 강조색3 46" xfId="2069" xr:uid="{00000000-0005-0000-0000-00004F0C0000}"/>
    <cellStyle name="20% - 강조색3 47" xfId="2070" xr:uid="{00000000-0005-0000-0000-0000500C0000}"/>
    <cellStyle name="20% - 강조색3 48" xfId="2071" xr:uid="{00000000-0005-0000-0000-0000510C0000}"/>
    <cellStyle name="20% - 강조색3 49" xfId="2072" xr:uid="{00000000-0005-0000-0000-0000520C0000}"/>
    <cellStyle name="20% - 강조색3 5" xfId="2073" xr:uid="{00000000-0005-0000-0000-0000530C0000}"/>
    <cellStyle name="20% - 강조색3 5 2" xfId="6063" xr:uid="{00000000-0005-0000-0000-0000540C0000}"/>
    <cellStyle name="20% - 강조색3 5 3" xfId="8092" xr:uid="{00000000-0005-0000-0000-0000550C0000}"/>
    <cellStyle name="20% - 강조색3 5_발생량" xfId="7674" xr:uid="{00000000-0005-0000-0000-0000560C0000}"/>
    <cellStyle name="20% - 강조색3 50" xfId="2074" xr:uid="{00000000-0005-0000-0000-0000570C0000}"/>
    <cellStyle name="20% - 강조색3 51" xfId="2075" xr:uid="{00000000-0005-0000-0000-0000580C0000}"/>
    <cellStyle name="20% - 강조색3 52" xfId="2076" xr:uid="{00000000-0005-0000-0000-0000590C0000}"/>
    <cellStyle name="20% - 강조색3 53" xfId="2077" xr:uid="{00000000-0005-0000-0000-00005A0C0000}"/>
    <cellStyle name="20% - 강조색3 54" xfId="2078" xr:uid="{00000000-0005-0000-0000-00005B0C0000}"/>
    <cellStyle name="20% - 강조색3 55" xfId="2079" xr:uid="{00000000-0005-0000-0000-00005C0C0000}"/>
    <cellStyle name="20% - 강조색3 56" xfId="2080" xr:uid="{00000000-0005-0000-0000-00005D0C0000}"/>
    <cellStyle name="20% - 강조색3 57" xfId="2081" xr:uid="{00000000-0005-0000-0000-00005E0C0000}"/>
    <cellStyle name="20% - 강조색3 58" xfId="2082" xr:uid="{00000000-0005-0000-0000-00005F0C0000}"/>
    <cellStyle name="20% - 강조색3 59" xfId="2083" xr:uid="{00000000-0005-0000-0000-0000600C0000}"/>
    <cellStyle name="20% - 강조색3 6" xfId="2084" xr:uid="{00000000-0005-0000-0000-0000610C0000}"/>
    <cellStyle name="20% - 강조색3 6 2" xfId="8093" xr:uid="{00000000-0005-0000-0000-0000620C0000}"/>
    <cellStyle name="20% - 강조색3 60" xfId="2085" xr:uid="{00000000-0005-0000-0000-0000630C0000}"/>
    <cellStyle name="20% - 강조색3 7" xfId="2086" xr:uid="{00000000-0005-0000-0000-0000640C0000}"/>
    <cellStyle name="20% - 강조색3 7 2" xfId="8094" xr:uid="{00000000-0005-0000-0000-0000650C0000}"/>
    <cellStyle name="20% - 강조색3 8" xfId="2087" xr:uid="{00000000-0005-0000-0000-0000660C0000}"/>
    <cellStyle name="20% - 강조색3 9" xfId="2088" xr:uid="{00000000-0005-0000-0000-0000670C0000}"/>
    <cellStyle name="20% - 강조색4 10" xfId="2089" xr:uid="{00000000-0005-0000-0000-0000680C0000}"/>
    <cellStyle name="20% - 강조색4 11" xfId="2090" xr:uid="{00000000-0005-0000-0000-0000690C0000}"/>
    <cellStyle name="20% - 강조색4 12" xfId="2091" xr:uid="{00000000-0005-0000-0000-00006A0C0000}"/>
    <cellStyle name="20% - 강조색4 13" xfId="2092" xr:uid="{00000000-0005-0000-0000-00006B0C0000}"/>
    <cellStyle name="20% - 강조색4 14" xfId="2093" xr:uid="{00000000-0005-0000-0000-00006C0C0000}"/>
    <cellStyle name="20% - 강조색4 15" xfId="2094" xr:uid="{00000000-0005-0000-0000-00006D0C0000}"/>
    <cellStyle name="20% - 강조색4 16" xfId="2095" xr:uid="{00000000-0005-0000-0000-00006E0C0000}"/>
    <cellStyle name="20% - 강조색4 17" xfId="2096" xr:uid="{00000000-0005-0000-0000-00006F0C0000}"/>
    <cellStyle name="20% - 강조색4 18" xfId="2097" xr:uid="{00000000-0005-0000-0000-0000700C0000}"/>
    <cellStyle name="20% - 강조색4 19" xfId="2098" xr:uid="{00000000-0005-0000-0000-0000710C0000}"/>
    <cellStyle name="20% - 강조색4 2" xfId="2099" xr:uid="{00000000-0005-0000-0000-0000720C0000}"/>
    <cellStyle name="20% - 강조색4 2 2" xfId="7952" xr:uid="{00000000-0005-0000-0000-0000730C0000}"/>
    <cellStyle name="20% - 강조색4 20" xfId="2100" xr:uid="{00000000-0005-0000-0000-0000740C0000}"/>
    <cellStyle name="20% - 강조색4 21" xfId="2101" xr:uid="{00000000-0005-0000-0000-0000750C0000}"/>
    <cellStyle name="20% - 강조색4 22" xfId="2102" xr:uid="{00000000-0005-0000-0000-0000760C0000}"/>
    <cellStyle name="20% - 강조색4 23" xfId="2103" xr:uid="{00000000-0005-0000-0000-0000770C0000}"/>
    <cellStyle name="20% - 강조색4 24" xfId="2104" xr:uid="{00000000-0005-0000-0000-0000780C0000}"/>
    <cellStyle name="20% - 강조색4 25" xfId="2105" xr:uid="{00000000-0005-0000-0000-0000790C0000}"/>
    <cellStyle name="20% - 강조색4 26" xfId="2106" xr:uid="{00000000-0005-0000-0000-00007A0C0000}"/>
    <cellStyle name="20% - 강조색4 27" xfId="2107" xr:uid="{00000000-0005-0000-0000-00007B0C0000}"/>
    <cellStyle name="20% - 강조색4 28" xfId="2108" xr:uid="{00000000-0005-0000-0000-00007C0C0000}"/>
    <cellStyle name="20% - 강조색4 29" xfId="2109" xr:uid="{00000000-0005-0000-0000-00007D0C0000}"/>
    <cellStyle name="20% - 강조색4 3" xfId="2110" xr:uid="{00000000-0005-0000-0000-00007E0C0000}"/>
    <cellStyle name="20% - 강조색4 3 2" xfId="6064" xr:uid="{00000000-0005-0000-0000-00007F0C0000}"/>
    <cellStyle name="20% - 강조색4 3 3" xfId="8095" xr:uid="{00000000-0005-0000-0000-0000800C0000}"/>
    <cellStyle name="20% - 강조색4 3_발생량" xfId="7675" xr:uid="{00000000-0005-0000-0000-0000810C0000}"/>
    <cellStyle name="20% - 강조색4 30" xfId="2111" xr:uid="{00000000-0005-0000-0000-0000820C0000}"/>
    <cellStyle name="20% - 강조색4 31" xfId="2112" xr:uid="{00000000-0005-0000-0000-0000830C0000}"/>
    <cellStyle name="20% - 강조색4 32" xfId="2113" xr:uid="{00000000-0005-0000-0000-0000840C0000}"/>
    <cellStyle name="20% - 강조색4 33" xfId="2114" xr:uid="{00000000-0005-0000-0000-0000850C0000}"/>
    <cellStyle name="20% - 강조색4 34" xfId="2115" xr:uid="{00000000-0005-0000-0000-0000860C0000}"/>
    <cellStyle name="20% - 강조색4 35" xfId="2116" xr:uid="{00000000-0005-0000-0000-0000870C0000}"/>
    <cellStyle name="20% - 강조색4 36" xfId="2117" xr:uid="{00000000-0005-0000-0000-0000880C0000}"/>
    <cellStyle name="20% - 강조색4 37" xfId="2118" xr:uid="{00000000-0005-0000-0000-0000890C0000}"/>
    <cellStyle name="20% - 강조색4 38" xfId="2119" xr:uid="{00000000-0005-0000-0000-00008A0C0000}"/>
    <cellStyle name="20% - 강조색4 39" xfId="2120" xr:uid="{00000000-0005-0000-0000-00008B0C0000}"/>
    <cellStyle name="20% - 강조색4 4" xfId="2121" xr:uid="{00000000-0005-0000-0000-00008C0C0000}"/>
    <cellStyle name="20% - 강조색4 4 2" xfId="6065" xr:uid="{00000000-0005-0000-0000-00008D0C0000}"/>
    <cellStyle name="20% - 강조색4 4 3" xfId="8096" xr:uid="{00000000-0005-0000-0000-00008E0C0000}"/>
    <cellStyle name="20% - 강조색4 4_발생량" xfId="7676" xr:uid="{00000000-0005-0000-0000-00008F0C0000}"/>
    <cellStyle name="20% - 강조색4 40" xfId="2122" xr:uid="{00000000-0005-0000-0000-0000900C0000}"/>
    <cellStyle name="20% - 강조색4 41" xfId="2123" xr:uid="{00000000-0005-0000-0000-0000910C0000}"/>
    <cellStyle name="20% - 강조색4 42" xfId="2124" xr:uid="{00000000-0005-0000-0000-0000920C0000}"/>
    <cellStyle name="20% - 강조색4 43" xfId="2125" xr:uid="{00000000-0005-0000-0000-0000930C0000}"/>
    <cellStyle name="20% - 강조색4 44" xfId="2126" xr:uid="{00000000-0005-0000-0000-0000940C0000}"/>
    <cellStyle name="20% - 강조색4 45" xfId="2127" xr:uid="{00000000-0005-0000-0000-0000950C0000}"/>
    <cellStyle name="20% - 강조색4 46" xfId="2128" xr:uid="{00000000-0005-0000-0000-0000960C0000}"/>
    <cellStyle name="20% - 강조색4 47" xfId="2129" xr:uid="{00000000-0005-0000-0000-0000970C0000}"/>
    <cellStyle name="20% - 강조색4 48" xfId="2130" xr:uid="{00000000-0005-0000-0000-0000980C0000}"/>
    <cellStyle name="20% - 강조색4 49" xfId="2131" xr:uid="{00000000-0005-0000-0000-0000990C0000}"/>
    <cellStyle name="20% - 강조색4 5" xfId="2132" xr:uid="{00000000-0005-0000-0000-00009A0C0000}"/>
    <cellStyle name="20% - 강조색4 5 2" xfId="6066" xr:uid="{00000000-0005-0000-0000-00009B0C0000}"/>
    <cellStyle name="20% - 강조색4 5 3" xfId="8097" xr:uid="{00000000-0005-0000-0000-00009C0C0000}"/>
    <cellStyle name="20% - 강조색4 5_발생량" xfId="7677" xr:uid="{00000000-0005-0000-0000-00009D0C0000}"/>
    <cellStyle name="20% - 강조색4 50" xfId="2133" xr:uid="{00000000-0005-0000-0000-00009E0C0000}"/>
    <cellStyle name="20% - 강조색4 51" xfId="2134" xr:uid="{00000000-0005-0000-0000-00009F0C0000}"/>
    <cellStyle name="20% - 강조색4 52" xfId="2135" xr:uid="{00000000-0005-0000-0000-0000A00C0000}"/>
    <cellStyle name="20% - 강조색4 53" xfId="2136" xr:uid="{00000000-0005-0000-0000-0000A10C0000}"/>
    <cellStyle name="20% - 강조색4 54" xfId="2137" xr:uid="{00000000-0005-0000-0000-0000A20C0000}"/>
    <cellStyle name="20% - 강조색4 55" xfId="2138" xr:uid="{00000000-0005-0000-0000-0000A30C0000}"/>
    <cellStyle name="20% - 강조색4 56" xfId="2139" xr:uid="{00000000-0005-0000-0000-0000A40C0000}"/>
    <cellStyle name="20% - 강조색4 57" xfId="2140" xr:uid="{00000000-0005-0000-0000-0000A50C0000}"/>
    <cellStyle name="20% - 강조색4 58" xfId="2141" xr:uid="{00000000-0005-0000-0000-0000A60C0000}"/>
    <cellStyle name="20% - 강조색4 59" xfId="2142" xr:uid="{00000000-0005-0000-0000-0000A70C0000}"/>
    <cellStyle name="20% - 강조색4 6" xfId="2143" xr:uid="{00000000-0005-0000-0000-0000A80C0000}"/>
    <cellStyle name="20% - 강조색4 6 2" xfId="8098" xr:uid="{00000000-0005-0000-0000-0000A90C0000}"/>
    <cellStyle name="20% - 강조색4 60" xfId="2144" xr:uid="{00000000-0005-0000-0000-0000AA0C0000}"/>
    <cellStyle name="20% - 강조색4 7" xfId="2145" xr:uid="{00000000-0005-0000-0000-0000AB0C0000}"/>
    <cellStyle name="20% - 강조색4 7 2" xfId="8099" xr:uid="{00000000-0005-0000-0000-0000AC0C0000}"/>
    <cellStyle name="20% - 강조색4 8" xfId="2146" xr:uid="{00000000-0005-0000-0000-0000AD0C0000}"/>
    <cellStyle name="20% - 강조색4 9" xfId="2147" xr:uid="{00000000-0005-0000-0000-0000AE0C0000}"/>
    <cellStyle name="20% - 강조색5 10" xfId="2148" xr:uid="{00000000-0005-0000-0000-0000AF0C0000}"/>
    <cellStyle name="20% - 강조색5 11" xfId="2149" xr:uid="{00000000-0005-0000-0000-0000B00C0000}"/>
    <cellStyle name="20% - 강조색5 12" xfId="2150" xr:uid="{00000000-0005-0000-0000-0000B10C0000}"/>
    <cellStyle name="20% - 강조색5 13" xfId="2151" xr:uid="{00000000-0005-0000-0000-0000B20C0000}"/>
    <cellStyle name="20% - 강조색5 14" xfId="2152" xr:uid="{00000000-0005-0000-0000-0000B30C0000}"/>
    <cellStyle name="20% - 강조색5 15" xfId="2153" xr:uid="{00000000-0005-0000-0000-0000B40C0000}"/>
    <cellStyle name="20% - 강조색5 16" xfId="2154" xr:uid="{00000000-0005-0000-0000-0000B50C0000}"/>
    <cellStyle name="20% - 강조색5 17" xfId="2155" xr:uid="{00000000-0005-0000-0000-0000B60C0000}"/>
    <cellStyle name="20% - 강조색5 18" xfId="2156" xr:uid="{00000000-0005-0000-0000-0000B70C0000}"/>
    <cellStyle name="20% - 강조색5 19" xfId="2157" xr:uid="{00000000-0005-0000-0000-0000B80C0000}"/>
    <cellStyle name="20% - 강조색5 2" xfId="2158" xr:uid="{00000000-0005-0000-0000-0000B90C0000}"/>
    <cellStyle name="20% - 강조색5 20" xfId="2159" xr:uid="{00000000-0005-0000-0000-0000BA0C0000}"/>
    <cellStyle name="20% - 강조색5 21" xfId="2160" xr:uid="{00000000-0005-0000-0000-0000BB0C0000}"/>
    <cellStyle name="20% - 강조색5 22" xfId="2161" xr:uid="{00000000-0005-0000-0000-0000BC0C0000}"/>
    <cellStyle name="20% - 강조색5 23" xfId="2162" xr:uid="{00000000-0005-0000-0000-0000BD0C0000}"/>
    <cellStyle name="20% - 강조색5 24" xfId="2163" xr:uid="{00000000-0005-0000-0000-0000BE0C0000}"/>
    <cellStyle name="20% - 강조색5 25" xfId="2164" xr:uid="{00000000-0005-0000-0000-0000BF0C0000}"/>
    <cellStyle name="20% - 강조색5 26" xfId="2165" xr:uid="{00000000-0005-0000-0000-0000C00C0000}"/>
    <cellStyle name="20% - 강조색5 27" xfId="2166" xr:uid="{00000000-0005-0000-0000-0000C10C0000}"/>
    <cellStyle name="20% - 강조색5 28" xfId="2167" xr:uid="{00000000-0005-0000-0000-0000C20C0000}"/>
    <cellStyle name="20% - 강조색5 29" xfId="2168" xr:uid="{00000000-0005-0000-0000-0000C30C0000}"/>
    <cellStyle name="20% - 강조색5 3" xfId="2169" xr:uid="{00000000-0005-0000-0000-0000C40C0000}"/>
    <cellStyle name="20% - 강조색5 3 2" xfId="6067" xr:uid="{00000000-0005-0000-0000-0000C50C0000}"/>
    <cellStyle name="20% - 강조색5 30" xfId="2170" xr:uid="{00000000-0005-0000-0000-0000C60C0000}"/>
    <cellStyle name="20% - 강조색5 31" xfId="2171" xr:uid="{00000000-0005-0000-0000-0000C70C0000}"/>
    <cellStyle name="20% - 강조색5 32" xfId="2172" xr:uid="{00000000-0005-0000-0000-0000C80C0000}"/>
    <cellStyle name="20% - 강조색5 33" xfId="2173" xr:uid="{00000000-0005-0000-0000-0000C90C0000}"/>
    <cellStyle name="20% - 강조색5 34" xfId="2174" xr:uid="{00000000-0005-0000-0000-0000CA0C0000}"/>
    <cellStyle name="20% - 강조색5 35" xfId="2175" xr:uid="{00000000-0005-0000-0000-0000CB0C0000}"/>
    <cellStyle name="20% - 강조색5 36" xfId="2176" xr:uid="{00000000-0005-0000-0000-0000CC0C0000}"/>
    <cellStyle name="20% - 강조색5 37" xfId="2177" xr:uid="{00000000-0005-0000-0000-0000CD0C0000}"/>
    <cellStyle name="20% - 강조색5 38" xfId="2178" xr:uid="{00000000-0005-0000-0000-0000CE0C0000}"/>
    <cellStyle name="20% - 강조색5 39" xfId="2179" xr:uid="{00000000-0005-0000-0000-0000CF0C0000}"/>
    <cellStyle name="20% - 강조색5 4" xfId="2180" xr:uid="{00000000-0005-0000-0000-0000D00C0000}"/>
    <cellStyle name="20% - 강조색5 4 2" xfId="6068" xr:uid="{00000000-0005-0000-0000-0000D10C0000}"/>
    <cellStyle name="20% - 강조색5 40" xfId="2181" xr:uid="{00000000-0005-0000-0000-0000D20C0000}"/>
    <cellStyle name="20% - 강조색5 41" xfId="2182" xr:uid="{00000000-0005-0000-0000-0000D30C0000}"/>
    <cellStyle name="20% - 강조색5 42" xfId="2183" xr:uid="{00000000-0005-0000-0000-0000D40C0000}"/>
    <cellStyle name="20% - 강조색5 43" xfId="2184" xr:uid="{00000000-0005-0000-0000-0000D50C0000}"/>
    <cellStyle name="20% - 강조색5 44" xfId="2185" xr:uid="{00000000-0005-0000-0000-0000D60C0000}"/>
    <cellStyle name="20% - 강조색5 45" xfId="2186" xr:uid="{00000000-0005-0000-0000-0000D70C0000}"/>
    <cellStyle name="20% - 강조색5 46" xfId="2187" xr:uid="{00000000-0005-0000-0000-0000D80C0000}"/>
    <cellStyle name="20% - 강조색5 47" xfId="2188" xr:uid="{00000000-0005-0000-0000-0000D90C0000}"/>
    <cellStyle name="20% - 강조색5 48" xfId="2189" xr:uid="{00000000-0005-0000-0000-0000DA0C0000}"/>
    <cellStyle name="20% - 강조색5 49" xfId="2190" xr:uid="{00000000-0005-0000-0000-0000DB0C0000}"/>
    <cellStyle name="20% - 강조색5 5" xfId="2191" xr:uid="{00000000-0005-0000-0000-0000DC0C0000}"/>
    <cellStyle name="20% - 강조색5 5 2" xfId="6069" xr:uid="{00000000-0005-0000-0000-0000DD0C0000}"/>
    <cellStyle name="20% - 강조색5 50" xfId="2192" xr:uid="{00000000-0005-0000-0000-0000DE0C0000}"/>
    <cellStyle name="20% - 강조색5 51" xfId="2193" xr:uid="{00000000-0005-0000-0000-0000DF0C0000}"/>
    <cellStyle name="20% - 강조색5 52" xfId="2194" xr:uid="{00000000-0005-0000-0000-0000E00C0000}"/>
    <cellStyle name="20% - 강조색5 53" xfId="2195" xr:uid="{00000000-0005-0000-0000-0000E10C0000}"/>
    <cellStyle name="20% - 강조색5 54" xfId="2196" xr:uid="{00000000-0005-0000-0000-0000E20C0000}"/>
    <cellStyle name="20% - 강조색5 55" xfId="2197" xr:uid="{00000000-0005-0000-0000-0000E30C0000}"/>
    <cellStyle name="20% - 강조색5 56" xfId="2198" xr:uid="{00000000-0005-0000-0000-0000E40C0000}"/>
    <cellStyle name="20% - 강조색5 57" xfId="2199" xr:uid="{00000000-0005-0000-0000-0000E50C0000}"/>
    <cellStyle name="20% - 강조색5 58" xfId="2200" xr:uid="{00000000-0005-0000-0000-0000E60C0000}"/>
    <cellStyle name="20% - 강조색5 59" xfId="2201" xr:uid="{00000000-0005-0000-0000-0000E70C0000}"/>
    <cellStyle name="20% - 강조색5 6" xfId="2202" xr:uid="{00000000-0005-0000-0000-0000E80C0000}"/>
    <cellStyle name="20% - 강조색5 60" xfId="2203" xr:uid="{00000000-0005-0000-0000-0000E90C0000}"/>
    <cellStyle name="20% - 강조색5 7" xfId="2204" xr:uid="{00000000-0005-0000-0000-0000EA0C0000}"/>
    <cellStyle name="20% - 강조색5 8" xfId="2205" xr:uid="{00000000-0005-0000-0000-0000EB0C0000}"/>
    <cellStyle name="20% - 강조색5 9" xfId="2206" xr:uid="{00000000-0005-0000-0000-0000EC0C0000}"/>
    <cellStyle name="20% - 강조색6 10" xfId="2207" xr:uid="{00000000-0005-0000-0000-0000ED0C0000}"/>
    <cellStyle name="20% - 강조색6 11" xfId="2208" xr:uid="{00000000-0005-0000-0000-0000EE0C0000}"/>
    <cellStyle name="20% - 강조색6 12" xfId="2209" xr:uid="{00000000-0005-0000-0000-0000EF0C0000}"/>
    <cellStyle name="20% - 강조색6 13" xfId="2210" xr:uid="{00000000-0005-0000-0000-0000F00C0000}"/>
    <cellStyle name="20% - 강조색6 14" xfId="2211" xr:uid="{00000000-0005-0000-0000-0000F10C0000}"/>
    <cellStyle name="20% - 강조색6 15" xfId="2212" xr:uid="{00000000-0005-0000-0000-0000F20C0000}"/>
    <cellStyle name="20% - 강조색6 16" xfId="2213" xr:uid="{00000000-0005-0000-0000-0000F30C0000}"/>
    <cellStyle name="20% - 강조색6 17" xfId="2214" xr:uid="{00000000-0005-0000-0000-0000F40C0000}"/>
    <cellStyle name="20% - 강조색6 18" xfId="2215" xr:uid="{00000000-0005-0000-0000-0000F50C0000}"/>
    <cellStyle name="20% - 강조색6 19" xfId="2216" xr:uid="{00000000-0005-0000-0000-0000F60C0000}"/>
    <cellStyle name="20% - 강조색6 2" xfId="2217" xr:uid="{00000000-0005-0000-0000-0000F70C0000}"/>
    <cellStyle name="20% - 강조색6 2 2" xfId="7953" xr:uid="{00000000-0005-0000-0000-0000F80C0000}"/>
    <cellStyle name="20% - 강조색6 20" xfId="2218" xr:uid="{00000000-0005-0000-0000-0000F90C0000}"/>
    <cellStyle name="20% - 강조색6 21" xfId="2219" xr:uid="{00000000-0005-0000-0000-0000FA0C0000}"/>
    <cellStyle name="20% - 강조색6 22" xfId="2220" xr:uid="{00000000-0005-0000-0000-0000FB0C0000}"/>
    <cellStyle name="20% - 강조색6 23" xfId="2221" xr:uid="{00000000-0005-0000-0000-0000FC0C0000}"/>
    <cellStyle name="20% - 강조색6 24" xfId="2222" xr:uid="{00000000-0005-0000-0000-0000FD0C0000}"/>
    <cellStyle name="20% - 강조색6 25" xfId="2223" xr:uid="{00000000-0005-0000-0000-0000FE0C0000}"/>
    <cellStyle name="20% - 강조색6 26" xfId="2224" xr:uid="{00000000-0005-0000-0000-0000FF0C0000}"/>
    <cellStyle name="20% - 강조색6 27" xfId="2225" xr:uid="{00000000-0005-0000-0000-0000000D0000}"/>
    <cellStyle name="20% - 강조색6 28" xfId="2226" xr:uid="{00000000-0005-0000-0000-0000010D0000}"/>
    <cellStyle name="20% - 강조색6 29" xfId="2227" xr:uid="{00000000-0005-0000-0000-0000020D0000}"/>
    <cellStyle name="20% - 강조색6 3" xfId="2228" xr:uid="{00000000-0005-0000-0000-0000030D0000}"/>
    <cellStyle name="20% - 강조색6 3 2" xfId="6070" xr:uid="{00000000-0005-0000-0000-0000040D0000}"/>
    <cellStyle name="20% - 강조색6 3 3" xfId="8100" xr:uid="{00000000-0005-0000-0000-0000050D0000}"/>
    <cellStyle name="20% - 강조색6 3_발생량" xfId="7678" xr:uid="{00000000-0005-0000-0000-0000060D0000}"/>
    <cellStyle name="20% - 강조색6 30" xfId="2229" xr:uid="{00000000-0005-0000-0000-0000070D0000}"/>
    <cellStyle name="20% - 강조색6 31" xfId="2230" xr:uid="{00000000-0005-0000-0000-0000080D0000}"/>
    <cellStyle name="20% - 강조색6 32" xfId="2231" xr:uid="{00000000-0005-0000-0000-0000090D0000}"/>
    <cellStyle name="20% - 강조색6 33" xfId="2232" xr:uid="{00000000-0005-0000-0000-00000A0D0000}"/>
    <cellStyle name="20% - 강조색6 34" xfId="2233" xr:uid="{00000000-0005-0000-0000-00000B0D0000}"/>
    <cellStyle name="20% - 강조색6 35" xfId="2234" xr:uid="{00000000-0005-0000-0000-00000C0D0000}"/>
    <cellStyle name="20% - 강조색6 36" xfId="2235" xr:uid="{00000000-0005-0000-0000-00000D0D0000}"/>
    <cellStyle name="20% - 강조색6 37" xfId="2236" xr:uid="{00000000-0005-0000-0000-00000E0D0000}"/>
    <cellStyle name="20% - 강조색6 38" xfId="2237" xr:uid="{00000000-0005-0000-0000-00000F0D0000}"/>
    <cellStyle name="20% - 강조색6 39" xfId="2238" xr:uid="{00000000-0005-0000-0000-0000100D0000}"/>
    <cellStyle name="20% - 강조색6 4" xfId="2239" xr:uid="{00000000-0005-0000-0000-0000110D0000}"/>
    <cellStyle name="20% - 강조색6 4 2" xfId="6071" xr:uid="{00000000-0005-0000-0000-0000120D0000}"/>
    <cellStyle name="20% - 강조색6 4 3" xfId="8101" xr:uid="{00000000-0005-0000-0000-0000130D0000}"/>
    <cellStyle name="20% - 강조색6 4_발생량" xfId="7679" xr:uid="{00000000-0005-0000-0000-0000140D0000}"/>
    <cellStyle name="20% - 강조색6 40" xfId="2240" xr:uid="{00000000-0005-0000-0000-0000150D0000}"/>
    <cellStyle name="20% - 강조색6 41" xfId="2241" xr:uid="{00000000-0005-0000-0000-0000160D0000}"/>
    <cellStyle name="20% - 강조색6 42" xfId="2242" xr:uid="{00000000-0005-0000-0000-0000170D0000}"/>
    <cellStyle name="20% - 강조색6 43" xfId="2243" xr:uid="{00000000-0005-0000-0000-0000180D0000}"/>
    <cellStyle name="20% - 강조색6 44" xfId="2244" xr:uid="{00000000-0005-0000-0000-0000190D0000}"/>
    <cellStyle name="20% - 강조색6 45" xfId="2245" xr:uid="{00000000-0005-0000-0000-00001A0D0000}"/>
    <cellStyle name="20% - 강조색6 46" xfId="2246" xr:uid="{00000000-0005-0000-0000-00001B0D0000}"/>
    <cellStyle name="20% - 강조색6 47" xfId="2247" xr:uid="{00000000-0005-0000-0000-00001C0D0000}"/>
    <cellStyle name="20% - 강조색6 48" xfId="2248" xr:uid="{00000000-0005-0000-0000-00001D0D0000}"/>
    <cellStyle name="20% - 강조색6 49" xfId="2249" xr:uid="{00000000-0005-0000-0000-00001E0D0000}"/>
    <cellStyle name="20% - 강조색6 5" xfId="2250" xr:uid="{00000000-0005-0000-0000-00001F0D0000}"/>
    <cellStyle name="20% - 강조색6 5 2" xfId="6072" xr:uid="{00000000-0005-0000-0000-0000200D0000}"/>
    <cellStyle name="20% - 강조색6 5 3" xfId="8102" xr:uid="{00000000-0005-0000-0000-0000210D0000}"/>
    <cellStyle name="20% - 강조색6 5_발생량" xfId="7680" xr:uid="{00000000-0005-0000-0000-0000220D0000}"/>
    <cellStyle name="20% - 강조색6 50" xfId="2251" xr:uid="{00000000-0005-0000-0000-0000230D0000}"/>
    <cellStyle name="20% - 강조색6 51" xfId="2252" xr:uid="{00000000-0005-0000-0000-0000240D0000}"/>
    <cellStyle name="20% - 강조색6 52" xfId="2253" xr:uid="{00000000-0005-0000-0000-0000250D0000}"/>
    <cellStyle name="20% - 강조색6 53" xfId="2254" xr:uid="{00000000-0005-0000-0000-0000260D0000}"/>
    <cellStyle name="20% - 강조색6 54" xfId="2255" xr:uid="{00000000-0005-0000-0000-0000270D0000}"/>
    <cellStyle name="20% - 강조색6 55" xfId="2256" xr:uid="{00000000-0005-0000-0000-0000280D0000}"/>
    <cellStyle name="20% - 강조색6 56" xfId="2257" xr:uid="{00000000-0005-0000-0000-0000290D0000}"/>
    <cellStyle name="20% - 강조색6 57" xfId="2258" xr:uid="{00000000-0005-0000-0000-00002A0D0000}"/>
    <cellStyle name="20% - 강조색6 58" xfId="2259" xr:uid="{00000000-0005-0000-0000-00002B0D0000}"/>
    <cellStyle name="20% - 강조색6 59" xfId="2260" xr:uid="{00000000-0005-0000-0000-00002C0D0000}"/>
    <cellStyle name="20% - 강조색6 6" xfId="2261" xr:uid="{00000000-0005-0000-0000-00002D0D0000}"/>
    <cellStyle name="20% - 강조색6 6 2" xfId="8103" xr:uid="{00000000-0005-0000-0000-00002E0D0000}"/>
    <cellStyle name="20% - 강조색6 60" xfId="2262" xr:uid="{00000000-0005-0000-0000-00002F0D0000}"/>
    <cellStyle name="20% - 강조색6 7" xfId="2263" xr:uid="{00000000-0005-0000-0000-0000300D0000}"/>
    <cellStyle name="20% - 강조색6 7 2" xfId="8104" xr:uid="{00000000-0005-0000-0000-0000310D0000}"/>
    <cellStyle name="20% - 강조색6 8" xfId="2264" xr:uid="{00000000-0005-0000-0000-0000320D0000}"/>
    <cellStyle name="20% - 강조색6 9" xfId="2265" xr:uid="{00000000-0005-0000-0000-0000330D0000}"/>
    <cellStyle name="2자리" xfId="6073" xr:uid="{00000000-0005-0000-0000-0000340D0000}"/>
    <cellStyle name="3" xfId="1123" xr:uid="{00000000-0005-0000-0000-0000350D0000}"/>
    <cellStyle name="³?a￥" xfId="1124" xr:uid="{00000000-0005-0000-0000-0000360D0000}"/>
    <cellStyle name="40% - Accent1" xfId="7586" xr:uid="{00000000-0005-0000-0000-0000370D0000}"/>
    <cellStyle name="40% - Accent2" xfId="7587" xr:uid="{00000000-0005-0000-0000-0000380D0000}"/>
    <cellStyle name="40% - Accent3" xfId="7588" xr:uid="{00000000-0005-0000-0000-0000390D0000}"/>
    <cellStyle name="40% - Accent4" xfId="7589" xr:uid="{00000000-0005-0000-0000-00003A0D0000}"/>
    <cellStyle name="40% - Accent5" xfId="7590" xr:uid="{00000000-0005-0000-0000-00003B0D0000}"/>
    <cellStyle name="40% - Accent6" xfId="7591" xr:uid="{00000000-0005-0000-0000-00003C0D0000}"/>
    <cellStyle name="40% - 강조색1 10" xfId="2266" xr:uid="{00000000-0005-0000-0000-00003D0D0000}"/>
    <cellStyle name="40% - 강조색1 11" xfId="2267" xr:uid="{00000000-0005-0000-0000-00003E0D0000}"/>
    <cellStyle name="40% - 강조색1 12" xfId="2268" xr:uid="{00000000-0005-0000-0000-00003F0D0000}"/>
    <cellStyle name="40% - 강조색1 13" xfId="2269" xr:uid="{00000000-0005-0000-0000-0000400D0000}"/>
    <cellStyle name="40% - 강조색1 14" xfId="2270" xr:uid="{00000000-0005-0000-0000-0000410D0000}"/>
    <cellStyle name="40% - 강조색1 15" xfId="2271" xr:uid="{00000000-0005-0000-0000-0000420D0000}"/>
    <cellStyle name="40% - 강조색1 16" xfId="2272" xr:uid="{00000000-0005-0000-0000-0000430D0000}"/>
    <cellStyle name="40% - 강조색1 17" xfId="2273" xr:uid="{00000000-0005-0000-0000-0000440D0000}"/>
    <cellStyle name="40% - 강조색1 18" xfId="2274" xr:uid="{00000000-0005-0000-0000-0000450D0000}"/>
    <cellStyle name="40% - 강조색1 19" xfId="2275" xr:uid="{00000000-0005-0000-0000-0000460D0000}"/>
    <cellStyle name="40% - 강조색1 2" xfId="2276" xr:uid="{00000000-0005-0000-0000-0000470D0000}"/>
    <cellStyle name="40% - 강조색1 2 2" xfId="7954" xr:uid="{00000000-0005-0000-0000-0000480D0000}"/>
    <cellStyle name="40% - 강조색1 20" xfId="2277" xr:uid="{00000000-0005-0000-0000-0000490D0000}"/>
    <cellStyle name="40% - 강조색1 21" xfId="2278" xr:uid="{00000000-0005-0000-0000-00004A0D0000}"/>
    <cellStyle name="40% - 강조색1 22" xfId="2279" xr:uid="{00000000-0005-0000-0000-00004B0D0000}"/>
    <cellStyle name="40% - 강조색1 23" xfId="2280" xr:uid="{00000000-0005-0000-0000-00004C0D0000}"/>
    <cellStyle name="40% - 강조색1 24" xfId="2281" xr:uid="{00000000-0005-0000-0000-00004D0D0000}"/>
    <cellStyle name="40% - 강조색1 25" xfId="2282" xr:uid="{00000000-0005-0000-0000-00004E0D0000}"/>
    <cellStyle name="40% - 강조색1 26" xfId="2283" xr:uid="{00000000-0005-0000-0000-00004F0D0000}"/>
    <cellStyle name="40% - 강조색1 27" xfId="2284" xr:uid="{00000000-0005-0000-0000-0000500D0000}"/>
    <cellStyle name="40% - 강조색1 28" xfId="2285" xr:uid="{00000000-0005-0000-0000-0000510D0000}"/>
    <cellStyle name="40% - 강조색1 29" xfId="2286" xr:uid="{00000000-0005-0000-0000-0000520D0000}"/>
    <cellStyle name="40% - 강조색1 3" xfId="2287" xr:uid="{00000000-0005-0000-0000-0000530D0000}"/>
    <cellStyle name="40% - 강조색1 3 2" xfId="6074" xr:uid="{00000000-0005-0000-0000-0000540D0000}"/>
    <cellStyle name="40% - 강조색1 3 3" xfId="8105" xr:uid="{00000000-0005-0000-0000-0000550D0000}"/>
    <cellStyle name="40% - 강조색1 3_발생량" xfId="7681" xr:uid="{00000000-0005-0000-0000-0000560D0000}"/>
    <cellStyle name="40% - 강조색1 30" xfId="2288" xr:uid="{00000000-0005-0000-0000-0000570D0000}"/>
    <cellStyle name="40% - 강조색1 31" xfId="2289" xr:uid="{00000000-0005-0000-0000-0000580D0000}"/>
    <cellStyle name="40% - 강조색1 32" xfId="2290" xr:uid="{00000000-0005-0000-0000-0000590D0000}"/>
    <cellStyle name="40% - 강조색1 33" xfId="2291" xr:uid="{00000000-0005-0000-0000-00005A0D0000}"/>
    <cellStyle name="40% - 강조색1 34" xfId="2292" xr:uid="{00000000-0005-0000-0000-00005B0D0000}"/>
    <cellStyle name="40% - 강조색1 35" xfId="2293" xr:uid="{00000000-0005-0000-0000-00005C0D0000}"/>
    <cellStyle name="40% - 강조색1 36" xfId="2294" xr:uid="{00000000-0005-0000-0000-00005D0D0000}"/>
    <cellStyle name="40% - 강조색1 37" xfId="2295" xr:uid="{00000000-0005-0000-0000-00005E0D0000}"/>
    <cellStyle name="40% - 강조색1 38" xfId="2296" xr:uid="{00000000-0005-0000-0000-00005F0D0000}"/>
    <cellStyle name="40% - 강조색1 39" xfId="2297" xr:uid="{00000000-0005-0000-0000-0000600D0000}"/>
    <cellStyle name="40% - 강조색1 4" xfId="2298" xr:uid="{00000000-0005-0000-0000-0000610D0000}"/>
    <cellStyle name="40% - 강조색1 4 2" xfId="6075" xr:uid="{00000000-0005-0000-0000-0000620D0000}"/>
    <cellStyle name="40% - 강조색1 4 3" xfId="8106" xr:uid="{00000000-0005-0000-0000-0000630D0000}"/>
    <cellStyle name="40% - 강조색1 4_발생량" xfId="7682" xr:uid="{00000000-0005-0000-0000-0000640D0000}"/>
    <cellStyle name="40% - 강조색1 40" xfId="2299" xr:uid="{00000000-0005-0000-0000-0000650D0000}"/>
    <cellStyle name="40% - 강조색1 41" xfId="2300" xr:uid="{00000000-0005-0000-0000-0000660D0000}"/>
    <cellStyle name="40% - 강조색1 42" xfId="2301" xr:uid="{00000000-0005-0000-0000-0000670D0000}"/>
    <cellStyle name="40% - 강조색1 43" xfId="2302" xr:uid="{00000000-0005-0000-0000-0000680D0000}"/>
    <cellStyle name="40% - 강조색1 44" xfId="2303" xr:uid="{00000000-0005-0000-0000-0000690D0000}"/>
    <cellStyle name="40% - 강조색1 45" xfId="2304" xr:uid="{00000000-0005-0000-0000-00006A0D0000}"/>
    <cellStyle name="40% - 강조색1 46" xfId="2305" xr:uid="{00000000-0005-0000-0000-00006B0D0000}"/>
    <cellStyle name="40% - 강조색1 47" xfId="2306" xr:uid="{00000000-0005-0000-0000-00006C0D0000}"/>
    <cellStyle name="40% - 강조색1 48" xfId="2307" xr:uid="{00000000-0005-0000-0000-00006D0D0000}"/>
    <cellStyle name="40% - 강조색1 49" xfId="2308" xr:uid="{00000000-0005-0000-0000-00006E0D0000}"/>
    <cellStyle name="40% - 강조색1 5" xfId="2309" xr:uid="{00000000-0005-0000-0000-00006F0D0000}"/>
    <cellStyle name="40% - 강조색1 5 2" xfId="6076" xr:uid="{00000000-0005-0000-0000-0000700D0000}"/>
    <cellStyle name="40% - 강조색1 5 3" xfId="8107" xr:uid="{00000000-0005-0000-0000-0000710D0000}"/>
    <cellStyle name="40% - 강조색1 5_발생량" xfId="7683" xr:uid="{00000000-0005-0000-0000-0000720D0000}"/>
    <cellStyle name="40% - 강조색1 50" xfId="2310" xr:uid="{00000000-0005-0000-0000-0000730D0000}"/>
    <cellStyle name="40% - 강조색1 51" xfId="2311" xr:uid="{00000000-0005-0000-0000-0000740D0000}"/>
    <cellStyle name="40% - 강조색1 52" xfId="2312" xr:uid="{00000000-0005-0000-0000-0000750D0000}"/>
    <cellStyle name="40% - 강조색1 53" xfId="2313" xr:uid="{00000000-0005-0000-0000-0000760D0000}"/>
    <cellStyle name="40% - 강조색1 54" xfId="2314" xr:uid="{00000000-0005-0000-0000-0000770D0000}"/>
    <cellStyle name="40% - 강조색1 55" xfId="2315" xr:uid="{00000000-0005-0000-0000-0000780D0000}"/>
    <cellStyle name="40% - 강조색1 56" xfId="2316" xr:uid="{00000000-0005-0000-0000-0000790D0000}"/>
    <cellStyle name="40% - 강조색1 57" xfId="2317" xr:uid="{00000000-0005-0000-0000-00007A0D0000}"/>
    <cellStyle name="40% - 강조색1 58" xfId="2318" xr:uid="{00000000-0005-0000-0000-00007B0D0000}"/>
    <cellStyle name="40% - 강조색1 59" xfId="2319" xr:uid="{00000000-0005-0000-0000-00007C0D0000}"/>
    <cellStyle name="40% - 강조색1 6" xfId="2320" xr:uid="{00000000-0005-0000-0000-00007D0D0000}"/>
    <cellStyle name="40% - 강조색1 6 2" xfId="8108" xr:uid="{00000000-0005-0000-0000-00007E0D0000}"/>
    <cellStyle name="40% - 강조색1 60" xfId="2321" xr:uid="{00000000-0005-0000-0000-00007F0D0000}"/>
    <cellStyle name="40% - 강조색1 7" xfId="2322" xr:uid="{00000000-0005-0000-0000-0000800D0000}"/>
    <cellStyle name="40% - 강조색1 7 2" xfId="8109" xr:uid="{00000000-0005-0000-0000-0000810D0000}"/>
    <cellStyle name="40% - 강조색1 8" xfId="2323" xr:uid="{00000000-0005-0000-0000-0000820D0000}"/>
    <cellStyle name="40% - 강조색1 9" xfId="2324" xr:uid="{00000000-0005-0000-0000-0000830D0000}"/>
    <cellStyle name="40% - 강조색2 10" xfId="2325" xr:uid="{00000000-0005-0000-0000-0000840D0000}"/>
    <cellStyle name="40% - 강조색2 11" xfId="2326" xr:uid="{00000000-0005-0000-0000-0000850D0000}"/>
    <cellStyle name="40% - 강조색2 12" xfId="2327" xr:uid="{00000000-0005-0000-0000-0000860D0000}"/>
    <cellStyle name="40% - 강조색2 13" xfId="2328" xr:uid="{00000000-0005-0000-0000-0000870D0000}"/>
    <cellStyle name="40% - 강조색2 14" xfId="2329" xr:uid="{00000000-0005-0000-0000-0000880D0000}"/>
    <cellStyle name="40% - 강조색2 15" xfId="2330" xr:uid="{00000000-0005-0000-0000-0000890D0000}"/>
    <cellStyle name="40% - 강조색2 16" xfId="2331" xr:uid="{00000000-0005-0000-0000-00008A0D0000}"/>
    <cellStyle name="40% - 강조색2 17" xfId="2332" xr:uid="{00000000-0005-0000-0000-00008B0D0000}"/>
    <cellStyle name="40% - 강조색2 18" xfId="2333" xr:uid="{00000000-0005-0000-0000-00008C0D0000}"/>
    <cellStyle name="40% - 강조색2 19" xfId="2334" xr:uid="{00000000-0005-0000-0000-00008D0D0000}"/>
    <cellStyle name="40% - 강조색2 2" xfId="2335" xr:uid="{00000000-0005-0000-0000-00008E0D0000}"/>
    <cellStyle name="40% - 강조색2 20" xfId="2336" xr:uid="{00000000-0005-0000-0000-00008F0D0000}"/>
    <cellStyle name="40% - 강조색2 21" xfId="2337" xr:uid="{00000000-0005-0000-0000-0000900D0000}"/>
    <cellStyle name="40% - 강조색2 22" xfId="2338" xr:uid="{00000000-0005-0000-0000-0000910D0000}"/>
    <cellStyle name="40% - 강조색2 23" xfId="2339" xr:uid="{00000000-0005-0000-0000-0000920D0000}"/>
    <cellStyle name="40% - 강조색2 24" xfId="2340" xr:uid="{00000000-0005-0000-0000-0000930D0000}"/>
    <cellStyle name="40% - 강조색2 25" xfId="2341" xr:uid="{00000000-0005-0000-0000-0000940D0000}"/>
    <cellStyle name="40% - 강조색2 26" xfId="2342" xr:uid="{00000000-0005-0000-0000-0000950D0000}"/>
    <cellStyle name="40% - 강조색2 27" xfId="2343" xr:uid="{00000000-0005-0000-0000-0000960D0000}"/>
    <cellStyle name="40% - 강조색2 28" xfId="2344" xr:uid="{00000000-0005-0000-0000-0000970D0000}"/>
    <cellStyle name="40% - 강조색2 29" xfId="2345" xr:uid="{00000000-0005-0000-0000-0000980D0000}"/>
    <cellStyle name="40% - 강조색2 3" xfId="2346" xr:uid="{00000000-0005-0000-0000-0000990D0000}"/>
    <cellStyle name="40% - 강조색2 3 2" xfId="6077" xr:uid="{00000000-0005-0000-0000-00009A0D0000}"/>
    <cellStyle name="40% - 강조색2 30" xfId="2347" xr:uid="{00000000-0005-0000-0000-00009B0D0000}"/>
    <cellStyle name="40% - 강조색2 31" xfId="2348" xr:uid="{00000000-0005-0000-0000-00009C0D0000}"/>
    <cellStyle name="40% - 강조색2 32" xfId="2349" xr:uid="{00000000-0005-0000-0000-00009D0D0000}"/>
    <cellStyle name="40% - 강조색2 33" xfId="2350" xr:uid="{00000000-0005-0000-0000-00009E0D0000}"/>
    <cellStyle name="40% - 강조색2 34" xfId="2351" xr:uid="{00000000-0005-0000-0000-00009F0D0000}"/>
    <cellStyle name="40% - 강조색2 35" xfId="2352" xr:uid="{00000000-0005-0000-0000-0000A00D0000}"/>
    <cellStyle name="40% - 강조색2 36" xfId="2353" xr:uid="{00000000-0005-0000-0000-0000A10D0000}"/>
    <cellStyle name="40% - 강조색2 37" xfId="2354" xr:uid="{00000000-0005-0000-0000-0000A20D0000}"/>
    <cellStyle name="40% - 강조색2 38" xfId="2355" xr:uid="{00000000-0005-0000-0000-0000A30D0000}"/>
    <cellStyle name="40% - 강조색2 39" xfId="2356" xr:uid="{00000000-0005-0000-0000-0000A40D0000}"/>
    <cellStyle name="40% - 강조색2 4" xfId="2357" xr:uid="{00000000-0005-0000-0000-0000A50D0000}"/>
    <cellStyle name="40% - 강조색2 4 2" xfId="6078" xr:uid="{00000000-0005-0000-0000-0000A60D0000}"/>
    <cellStyle name="40% - 강조색2 40" xfId="2358" xr:uid="{00000000-0005-0000-0000-0000A70D0000}"/>
    <cellStyle name="40% - 강조색2 41" xfId="2359" xr:uid="{00000000-0005-0000-0000-0000A80D0000}"/>
    <cellStyle name="40% - 강조색2 42" xfId="2360" xr:uid="{00000000-0005-0000-0000-0000A90D0000}"/>
    <cellStyle name="40% - 강조색2 43" xfId="2361" xr:uid="{00000000-0005-0000-0000-0000AA0D0000}"/>
    <cellStyle name="40% - 강조색2 44" xfId="2362" xr:uid="{00000000-0005-0000-0000-0000AB0D0000}"/>
    <cellStyle name="40% - 강조색2 45" xfId="2363" xr:uid="{00000000-0005-0000-0000-0000AC0D0000}"/>
    <cellStyle name="40% - 강조색2 46" xfId="2364" xr:uid="{00000000-0005-0000-0000-0000AD0D0000}"/>
    <cellStyle name="40% - 강조색2 47" xfId="2365" xr:uid="{00000000-0005-0000-0000-0000AE0D0000}"/>
    <cellStyle name="40% - 강조색2 48" xfId="2366" xr:uid="{00000000-0005-0000-0000-0000AF0D0000}"/>
    <cellStyle name="40% - 강조색2 49" xfId="2367" xr:uid="{00000000-0005-0000-0000-0000B00D0000}"/>
    <cellStyle name="40% - 강조색2 5" xfId="2368" xr:uid="{00000000-0005-0000-0000-0000B10D0000}"/>
    <cellStyle name="40% - 강조색2 5 2" xfId="6079" xr:uid="{00000000-0005-0000-0000-0000B20D0000}"/>
    <cellStyle name="40% - 강조색2 50" xfId="2369" xr:uid="{00000000-0005-0000-0000-0000B30D0000}"/>
    <cellStyle name="40% - 강조색2 51" xfId="2370" xr:uid="{00000000-0005-0000-0000-0000B40D0000}"/>
    <cellStyle name="40% - 강조색2 52" xfId="2371" xr:uid="{00000000-0005-0000-0000-0000B50D0000}"/>
    <cellStyle name="40% - 강조색2 53" xfId="2372" xr:uid="{00000000-0005-0000-0000-0000B60D0000}"/>
    <cellStyle name="40% - 강조색2 54" xfId="2373" xr:uid="{00000000-0005-0000-0000-0000B70D0000}"/>
    <cellStyle name="40% - 강조색2 55" xfId="2374" xr:uid="{00000000-0005-0000-0000-0000B80D0000}"/>
    <cellStyle name="40% - 강조색2 56" xfId="2375" xr:uid="{00000000-0005-0000-0000-0000B90D0000}"/>
    <cellStyle name="40% - 강조색2 57" xfId="2376" xr:uid="{00000000-0005-0000-0000-0000BA0D0000}"/>
    <cellStyle name="40% - 강조색2 58" xfId="2377" xr:uid="{00000000-0005-0000-0000-0000BB0D0000}"/>
    <cellStyle name="40% - 강조색2 59" xfId="2378" xr:uid="{00000000-0005-0000-0000-0000BC0D0000}"/>
    <cellStyle name="40% - 강조색2 6" xfId="2379" xr:uid="{00000000-0005-0000-0000-0000BD0D0000}"/>
    <cellStyle name="40% - 강조색2 60" xfId="2380" xr:uid="{00000000-0005-0000-0000-0000BE0D0000}"/>
    <cellStyle name="40% - 강조색2 7" xfId="2381" xr:uid="{00000000-0005-0000-0000-0000BF0D0000}"/>
    <cellStyle name="40% - 강조색2 8" xfId="2382" xr:uid="{00000000-0005-0000-0000-0000C00D0000}"/>
    <cellStyle name="40% - 강조색2 9" xfId="2383" xr:uid="{00000000-0005-0000-0000-0000C10D0000}"/>
    <cellStyle name="40% - 강조색3 10" xfId="2384" xr:uid="{00000000-0005-0000-0000-0000C20D0000}"/>
    <cellStyle name="40% - 강조색3 11" xfId="2385" xr:uid="{00000000-0005-0000-0000-0000C30D0000}"/>
    <cellStyle name="40% - 강조색3 12" xfId="2386" xr:uid="{00000000-0005-0000-0000-0000C40D0000}"/>
    <cellStyle name="40% - 강조색3 13" xfId="2387" xr:uid="{00000000-0005-0000-0000-0000C50D0000}"/>
    <cellStyle name="40% - 강조색3 14" xfId="2388" xr:uid="{00000000-0005-0000-0000-0000C60D0000}"/>
    <cellStyle name="40% - 강조색3 15" xfId="2389" xr:uid="{00000000-0005-0000-0000-0000C70D0000}"/>
    <cellStyle name="40% - 강조색3 16" xfId="2390" xr:uid="{00000000-0005-0000-0000-0000C80D0000}"/>
    <cellStyle name="40% - 강조색3 17" xfId="2391" xr:uid="{00000000-0005-0000-0000-0000C90D0000}"/>
    <cellStyle name="40% - 강조색3 18" xfId="2392" xr:uid="{00000000-0005-0000-0000-0000CA0D0000}"/>
    <cellStyle name="40% - 강조색3 19" xfId="2393" xr:uid="{00000000-0005-0000-0000-0000CB0D0000}"/>
    <cellStyle name="40% - 강조색3 2" xfId="2394" xr:uid="{00000000-0005-0000-0000-0000CC0D0000}"/>
    <cellStyle name="40% - 강조색3 2 2" xfId="7955" xr:uid="{00000000-0005-0000-0000-0000CD0D0000}"/>
    <cellStyle name="40% - 강조색3 20" xfId="2395" xr:uid="{00000000-0005-0000-0000-0000CE0D0000}"/>
    <cellStyle name="40% - 강조색3 21" xfId="2396" xr:uid="{00000000-0005-0000-0000-0000CF0D0000}"/>
    <cellStyle name="40% - 강조색3 22" xfId="2397" xr:uid="{00000000-0005-0000-0000-0000D00D0000}"/>
    <cellStyle name="40% - 강조색3 23" xfId="2398" xr:uid="{00000000-0005-0000-0000-0000D10D0000}"/>
    <cellStyle name="40% - 강조색3 24" xfId="2399" xr:uid="{00000000-0005-0000-0000-0000D20D0000}"/>
    <cellStyle name="40% - 강조색3 25" xfId="2400" xr:uid="{00000000-0005-0000-0000-0000D30D0000}"/>
    <cellStyle name="40% - 강조색3 26" xfId="2401" xr:uid="{00000000-0005-0000-0000-0000D40D0000}"/>
    <cellStyle name="40% - 강조색3 27" xfId="2402" xr:uid="{00000000-0005-0000-0000-0000D50D0000}"/>
    <cellStyle name="40% - 강조색3 28" xfId="2403" xr:uid="{00000000-0005-0000-0000-0000D60D0000}"/>
    <cellStyle name="40% - 강조색3 29" xfId="2404" xr:uid="{00000000-0005-0000-0000-0000D70D0000}"/>
    <cellStyle name="40% - 강조색3 3" xfId="2405" xr:uid="{00000000-0005-0000-0000-0000D80D0000}"/>
    <cellStyle name="40% - 강조색3 3 2" xfId="6080" xr:uid="{00000000-0005-0000-0000-0000D90D0000}"/>
    <cellStyle name="40% - 강조색3 3 3" xfId="8110" xr:uid="{00000000-0005-0000-0000-0000DA0D0000}"/>
    <cellStyle name="40% - 강조색3 3_발생량" xfId="7684" xr:uid="{00000000-0005-0000-0000-0000DB0D0000}"/>
    <cellStyle name="40% - 강조색3 30" xfId="2406" xr:uid="{00000000-0005-0000-0000-0000DC0D0000}"/>
    <cellStyle name="40% - 강조색3 31" xfId="2407" xr:uid="{00000000-0005-0000-0000-0000DD0D0000}"/>
    <cellStyle name="40% - 강조색3 32" xfId="2408" xr:uid="{00000000-0005-0000-0000-0000DE0D0000}"/>
    <cellStyle name="40% - 강조색3 33" xfId="2409" xr:uid="{00000000-0005-0000-0000-0000DF0D0000}"/>
    <cellStyle name="40% - 강조색3 34" xfId="2410" xr:uid="{00000000-0005-0000-0000-0000E00D0000}"/>
    <cellStyle name="40% - 강조색3 35" xfId="2411" xr:uid="{00000000-0005-0000-0000-0000E10D0000}"/>
    <cellStyle name="40% - 강조색3 36" xfId="2412" xr:uid="{00000000-0005-0000-0000-0000E20D0000}"/>
    <cellStyle name="40% - 강조색3 37" xfId="2413" xr:uid="{00000000-0005-0000-0000-0000E30D0000}"/>
    <cellStyle name="40% - 강조색3 38" xfId="2414" xr:uid="{00000000-0005-0000-0000-0000E40D0000}"/>
    <cellStyle name="40% - 강조색3 39" xfId="2415" xr:uid="{00000000-0005-0000-0000-0000E50D0000}"/>
    <cellStyle name="40% - 강조색3 4" xfId="2416" xr:uid="{00000000-0005-0000-0000-0000E60D0000}"/>
    <cellStyle name="40% - 강조색3 4 2" xfId="6081" xr:uid="{00000000-0005-0000-0000-0000E70D0000}"/>
    <cellStyle name="40% - 강조색3 4 3" xfId="8111" xr:uid="{00000000-0005-0000-0000-0000E80D0000}"/>
    <cellStyle name="40% - 강조색3 4_발생량" xfId="7685" xr:uid="{00000000-0005-0000-0000-0000E90D0000}"/>
    <cellStyle name="40% - 강조색3 40" xfId="2417" xr:uid="{00000000-0005-0000-0000-0000EA0D0000}"/>
    <cellStyle name="40% - 강조색3 41" xfId="2418" xr:uid="{00000000-0005-0000-0000-0000EB0D0000}"/>
    <cellStyle name="40% - 강조색3 42" xfId="2419" xr:uid="{00000000-0005-0000-0000-0000EC0D0000}"/>
    <cellStyle name="40% - 강조색3 43" xfId="2420" xr:uid="{00000000-0005-0000-0000-0000ED0D0000}"/>
    <cellStyle name="40% - 강조색3 44" xfId="2421" xr:uid="{00000000-0005-0000-0000-0000EE0D0000}"/>
    <cellStyle name="40% - 강조색3 45" xfId="2422" xr:uid="{00000000-0005-0000-0000-0000EF0D0000}"/>
    <cellStyle name="40% - 강조색3 46" xfId="2423" xr:uid="{00000000-0005-0000-0000-0000F00D0000}"/>
    <cellStyle name="40% - 강조색3 47" xfId="2424" xr:uid="{00000000-0005-0000-0000-0000F10D0000}"/>
    <cellStyle name="40% - 강조색3 48" xfId="2425" xr:uid="{00000000-0005-0000-0000-0000F20D0000}"/>
    <cellStyle name="40% - 강조색3 49" xfId="2426" xr:uid="{00000000-0005-0000-0000-0000F30D0000}"/>
    <cellStyle name="40% - 강조색3 5" xfId="2427" xr:uid="{00000000-0005-0000-0000-0000F40D0000}"/>
    <cellStyle name="40% - 강조색3 5 2" xfId="6082" xr:uid="{00000000-0005-0000-0000-0000F50D0000}"/>
    <cellStyle name="40% - 강조색3 5 3" xfId="8112" xr:uid="{00000000-0005-0000-0000-0000F60D0000}"/>
    <cellStyle name="40% - 강조색3 5_발생량" xfId="7686" xr:uid="{00000000-0005-0000-0000-0000F70D0000}"/>
    <cellStyle name="40% - 강조색3 50" xfId="2428" xr:uid="{00000000-0005-0000-0000-0000F80D0000}"/>
    <cellStyle name="40% - 강조색3 51" xfId="2429" xr:uid="{00000000-0005-0000-0000-0000F90D0000}"/>
    <cellStyle name="40% - 강조색3 52" xfId="2430" xr:uid="{00000000-0005-0000-0000-0000FA0D0000}"/>
    <cellStyle name="40% - 강조색3 53" xfId="2431" xr:uid="{00000000-0005-0000-0000-0000FB0D0000}"/>
    <cellStyle name="40% - 강조색3 54" xfId="2432" xr:uid="{00000000-0005-0000-0000-0000FC0D0000}"/>
    <cellStyle name="40% - 강조색3 55" xfId="2433" xr:uid="{00000000-0005-0000-0000-0000FD0D0000}"/>
    <cellStyle name="40% - 강조색3 56" xfId="2434" xr:uid="{00000000-0005-0000-0000-0000FE0D0000}"/>
    <cellStyle name="40% - 강조색3 57" xfId="2435" xr:uid="{00000000-0005-0000-0000-0000FF0D0000}"/>
    <cellStyle name="40% - 강조색3 58" xfId="2436" xr:uid="{00000000-0005-0000-0000-0000000E0000}"/>
    <cellStyle name="40% - 강조색3 59" xfId="2437" xr:uid="{00000000-0005-0000-0000-0000010E0000}"/>
    <cellStyle name="40% - 강조색3 6" xfId="2438" xr:uid="{00000000-0005-0000-0000-0000020E0000}"/>
    <cellStyle name="40% - 강조색3 6 2" xfId="8113" xr:uid="{00000000-0005-0000-0000-0000030E0000}"/>
    <cellStyle name="40% - 강조색3 60" xfId="2439" xr:uid="{00000000-0005-0000-0000-0000040E0000}"/>
    <cellStyle name="40% - 강조색3 7" xfId="2440" xr:uid="{00000000-0005-0000-0000-0000050E0000}"/>
    <cellStyle name="40% - 강조색3 7 2" xfId="8114" xr:uid="{00000000-0005-0000-0000-0000060E0000}"/>
    <cellStyle name="40% - 강조색3 8" xfId="2441" xr:uid="{00000000-0005-0000-0000-0000070E0000}"/>
    <cellStyle name="40% - 강조색3 9" xfId="2442" xr:uid="{00000000-0005-0000-0000-0000080E0000}"/>
    <cellStyle name="40% - 강조색4 10" xfId="2443" xr:uid="{00000000-0005-0000-0000-0000090E0000}"/>
    <cellStyle name="40% - 강조색4 11" xfId="2444" xr:uid="{00000000-0005-0000-0000-00000A0E0000}"/>
    <cellStyle name="40% - 강조색4 12" xfId="2445" xr:uid="{00000000-0005-0000-0000-00000B0E0000}"/>
    <cellStyle name="40% - 강조색4 13" xfId="2446" xr:uid="{00000000-0005-0000-0000-00000C0E0000}"/>
    <cellStyle name="40% - 강조색4 14" xfId="2447" xr:uid="{00000000-0005-0000-0000-00000D0E0000}"/>
    <cellStyle name="40% - 강조색4 15" xfId="2448" xr:uid="{00000000-0005-0000-0000-00000E0E0000}"/>
    <cellStyle name="40% - 강조색4 16" xfId="2449" xr:uid="{00000000-0005-0000-0000-00000F0E0000}"/>
    <cellStyle name="40% - 강조색4 17" xfId="2450" xr:uid="{00000000-0005-0000-0000-0000100E0000}"/>
    <cellStyle name="40% - 강조색4 18" xfId="2451" xr:uid="{00000000-0005-0000-0000-0000110E0000}"/>
    <cellStyle name="40% - 강조색4 19" xfId="2452" xr:uid="{00000000-0005-0000-0000-0000120E0000}"/>
    <cellStyle name="40% - 강조색4 2" xfId="2453" xr:uid="{00000000-0005-0000-0000-0000130E0000}"/>
    <cellStyle name="40% - 강조색4 2 2" xfId="7956" xr:uid="{00000000-0005-0000-0000-0000140E0000}"/>
    <cellStyle name="40% - 강조색4 20" xfId="2454" xr:uid="{00000000-0005-0000-0000-0000150E0000}"/>
    <cellStyle name="40% - 강조색4 21" xfId="2455" xr:uid="{00000000-0005-0000-0000-0000160E0000}"/>
    <cellStyle name="40% - 강조색4 22" xfId="2456" xr:uid="{00000000-0005-0000-0000-0000170E0000}"/>
    <cellStyle name="40% - 강조색4 23" xfId="2457" xr:uid="{00000000-0005-0000-0000-0000180E0000}"/>
    <cellStyle name="40% - 강조색4 24" xfId="2458" xr:uid="{00000000-0005-0000-0000-0000190E0000}"/>
    <cellStyle name="40% - 강조색4 25" xfId="2459" xr:uid="{00000000-0005-0000-0000-00001A0E0000}"/>
    <cellStyle name="40% - 강조색4 26" xfId="2460" xr:uid="{00000000-0005-0000-0000-00001B0E0000}"/>
    <cellStyle name="40% - 강조색4 27" xfId="2461" xr:uid="{00000000-0005-0000-0000-00001C0E0000}"/>
    <cellStyle name="40% - 강조색4 28" xfId="2462" xr:uid="{00000000-0005-0000-0000-00001D0E0000}"/>
    <cellStyle name="40% - 강조색4 29" xfId="2463" xr:uid="{00000000-0005-0000-0000-00001E0E0000}"/>
    <cellStyle name="40% - 강조색4 3" xfId="2464" xr:uid="{00000000-0005-0000-0000-00001F0E0000}"/>
    <cellStyle name="40% - 강조색4 3 2" xfId="6083" xr:uid="{00000000-0005-0000-0000-0000200E0000}"/>
    <cellStyle name="40% - 강조색4 3 3" xfId="8115" xr:uid="{00000000-0005-0000-0000-0000210E0000}"/>
    <cellStyle name="40% - 강조색4 3_발생량" xfId="7687" xr:uid="{00000000-0005-0000-0000-0000220E0000}"/>
    <cellStyle name="40% - 강조색4 30" xfId="2465" xr:uid="{00000000-0005-0000-0000-0000230E0000}"/>
    <cellStyle name="40% - 강조색4 31" xfId="2466" xr:uid="{00000000-0005-0000-0000-0000240E0000}"/>
    <cellStyle name="40% - 강조색4 32" xfId="2467" xr:uid="{00000000-0005-0000-0000-0000250E0000}"/>
    <cellStyle name="40% - 강조색4 33" xfId="2468" xr:uid="{00000000-0005-0000-0000-0000260E0000}"/>
    <cellStyle name="40% - 강조색4 34" xfId="2469" xr:uid="{00000000-0005-0000-0000-0000270E0000}"/>
    <cellStyle name="40% - 강조색4 35" xfId="2470" xr:uid="{00000000-0005-0000-0000-0000280E0000}"/>
    <cellStyle name="40% - 강조색4 36" xfId="2471" xr:uid="{00000000-0005-0000-0000-0000290E0000}"/>
    <cellStyle name="40% - 강조색4 37" xfId="2472" xr:uid="{00000000-0005-0000-0000-00002A0E0000}"/>
    <cellStyle name="40% - 강조색4 38" xfId="2473" xr:uid="{00000000-0005-0000-0000-00002B0E0000}"/>
    <cellStyle name="40% - 강조색4 39" xfId="2474" xr:uid="{00000000-0005-0000-0000-00002C0E0000}"/>
    <cellStyle name="40% - 강조색4 4" xfId="2475" xr:uid="{00000000-0005-0000-0000-00002D0E0000}"/>
    <cellStyle name="40% - 강조색4 4 2" xfId="6084" xr:uid="{00000000-0005-0000-0000-00002E0E0000}"/>
    <cellStyle name="40% - 강조색4 4 3" xfId="8116" xr:uid="{00000000-0005-0000-0000-00002F0E0000}"/>
    <cellStyle name="40% - 강조색4 4_발생량" xfId="7688" xr:uid="{00000000-0005-0000-0000-0000300E0000}"/>
    <cellStyle name="40% - 강조색4 40" xfId="2476" xr:uid="{00000000-0005-0000-0000-0000310E0000}"/>
    <cellStyle name="40% - 강조색4 41" xfId="2477" xr:uid="{00000000-0005-0000-0000-0000320E0000}"/>
    <cellStyle name="40% - 강조색4 42" xfId="2478" xr:uid="{00000000-0005-0000-0000-0000330E0000}"/>
    <cellStyle name="40% - 강조색4 43" xfId="2479" xr:uid="{00000000-0005-0000-0000-0000340E0000}"/>
    <cellStyle name="40% - 강조색4 44" xfId="2480" xr:uid="{00000000-0005-0000-0000-0000350E0000}"/>
    <cellStyle name="40% - 강조색4 45" xfId="2481" xr:uid="{00000000-0005-0000-0000-0000360E0000}"/>
    <cellStyle name="40% - 강조색4 46" xfId="2482" xr:uid="{00000000-0005-0000-0000-0000370E0000}"/>
    <cellStyle name="40% - 강조색4 47" xfId="2483" xr:uid="{00000000-0005-0000-0000-0000380E0000}"/>
    <cellStyle name="40% - 강조색4 48" xfId="2484" xr:uid="{00000000-0005-0000-0000-0000390E0000}"/>
    <cellStyle name="40% - 강조색4 49" xfId="2485" xr:uid="{00000000-0005-0000-0000-00003A0E0000}"/>
    <cellStyle name="40% - 강조색4 5" xfId="2486" xr:uid="{00000000-0005-0000-0000-00003B0E0000}"/>
    <cellStyle name="40% - 강조색4 5 2" xfId="6085" xr:uid="{00000000-0005-0000-0000-00003C0E0000}"/>
    <cellStyle name="40% - 강조색4 5 3" xfId="8117" xr:uid="{00000000-0005-0000-0000-00003D0E0000}"/>
    <cellStyle name="40% - 강조색4 5_발생량" xfId="7689" xr:uid="{00000000-0005-0000-0000-00003E0E0000}"/>
    <cellStyle name="40% - 강조색4 50" xfId="2487" xr:uid="{00000000-0005-0000-0000-00003F0E0000}"/>
    <cellStyle name="40% - 강조색4 51" xfId="2488" xr:uid="{00000000-0005-0000-0000-0000400E0000}"/>
    <cellStyle name="40% - 강조색4 52" xfId="2489" xr:uid="{00000000-0005-0000-0000-0000410E0000}"/>
    <cellStyle name="40% - 강조색4 53" xfId="2490" xr:uid="{00000000-0005-0000-0000-0000420E0000}"/>
    <cellStyle name="40% - 강조색4 54" xfId="2491" xr:uid="{00000000-0005-0000-0000-0000430E0000}"/>
    <cellStyle name="40% - 강조색4 55" xfId="2492" xr:uid="{00000000-0005-0000-0000-0000440E0000}"/>
    <cellStyle name="40% - 강조색4 56" xfId="2493" xr:uid="{00000000-0005-0000-0000-0000450E0000}"/>
    <cellStyle name="40% - 강조색4 57" xfId="2494" xr:uid="{00000000-0005-0000-0000-0000460E0000}"/>
    <cellStyle name="40% - 강조색4 58" xfId="2495" xr:uid="{00000000-0005-0000-0000-0000470E0000}"/>
    <cellStyle name="40% - 강조색4 59" xfId="2496" xr:uid="{00000000-0005-0000-0000-0000480E0000}"/>
    <cellStyle name="40% - 강조색4 6" xfId="2497" xr:uid="{00000000-0005-0000-0000-0000490E0000}"/>
    <cellStyle name="40% - 강조색4 6 2" xfId="8118" xr:uid="{00000000-0005-0000-0000-00004A0E0000}"/>
    <cellStyle name="40% - 강조색4 60" xfId="2498" xr:uid="{00000000-0005-0000-0000-00004B0E0000}"/>
    <cellStyle name="40% - 강조색4 7" xfId="2499" xr:uid="{00000000-0005-0000-0000-00004C0E0000}"/>
    <cellStyle name="40% - 강조색4 7 2" xfId="8119" xr:uid="{00000000-0005-0000-0000-00004D0E0000}"/>
    <cellStyle name="40% - 강조색4 8" xfId="2500" xr:uid="{00000000-0005-0000-0000-00004E0E0000}"/>
    <cellStyle name="40% - 강조색4 9" xfId="2501" xr:uid="{00000000-0005-0000-0000-00004F0E0000}"/>
    <cellStyle name="40% - 강조색5 10" xfId="2502" xr:uid="{00000000-0005-0000-0000-0000500E0000}"/>
    <cellStyle name="40% - 강조색5 11" xfId="2503" xr:uid="{00000000-0005-0000-0000-0000510E0000}"/>
    <cellStyle name="40% - 강조색5 12" xfId="2504" xr:uid="{00000000-0005-0000-0000-0000520E0000}"/>
    <cellStyle name="40% - 강조색5 13" xfId="2505" xr:uid="{00000000-0005-0000-0000-0000530E0000}"/>
    <cellStyle name="40% - 강조색5 14" xfId="2506" xr:uid="{00000000-0005-0000-0000-0000540E0000}"/>
    <cellStyle name="40% - 강조색5 15" xfId="2507" xr:uid="{00000000-0005-0000-0000-0000550E0000}"/>
    <cellStyle name="40% - 강조색5 16" xfId="2508" xr:uid="{00000000-0005-0000-0000-0000560E0000}"/>
    <cellStyle name="40% - 강조색5 17" xfId="2509" xr:uid="{00000000-0005-0000-0000-0000570E0000}"/>
    <cellStyle name="40% - 강조색5 18" xfId="2510" xr:uid="{00000000-0005-0000-0000-0000580E0000}"/>
    <cellStyle name="40% - 강조색5 19" xfId="2511" xr:uid="{00000000-0005-0000-0000-0000590E0000}"/>
    <cellStyle name="40% - 강조색5 2" xfId="2512" xr:uid="{00000000-0005-0000-0000-00005A0E0000}"/>
    <cellStyle name="40% - 강조색5 20" xfId="2513" xr:uid="{00000000-0005-0000-0000-00005B0E0000}"/>
    <cellStyle name="40% - 강조색5 21" xfId="2514" xr:uid="{00000000-0005-0000-0000-00005C0E0000}"/>
    <cellStyle name="40% - 강조색5 22" xfId="2515" xr:uid="{00000000-0005-0000-0000-00005D0E0000}"/>
    <cellStyle name="40% - 강조색5 23" xfId="2516" xr:uid="{00000000-0005-0000-0000-00005E0E0000}"/>
    <cellStyle name="40% - 강조색5 24" xfId="2517" xr:uid="{00000000-0005-0000-0000-00005F0E0000}"/>
    <cellStyle name="40% - 강조색5 25" xfId="2518" xr:uid="{00000000-0005-0000-0000-0000600E0000}"/>
    <cellStyle name="40% - 강조색5 26" xfId="2519" xr:uid="{00000000-0005-0000-0000-0000610E0000}"/>
    <cellStyle name="40% - 강조색5 27" xfId="2520" xr:uid="{00000000-0005-0000-0000-0000620E0000}"/>
    <cellStyle name="40% - 강조색5 28" xfId="2521" xr:uid="{00000000-0005-0000-0000-0000630E0000}"/>
    <cellStyle name="40% - 강조색5 29" xfId="2522" xr:uid="{00000000-0005-0000-0000-0000640E0000}"/>
    <cellStyle name="40% - 강조색5 3" xfId="2523" xr:uid="{00000000-0005-0000-0000-0000650E0000}"/>
    <cellStyle name="40% - 강조색5 3 2" xfId="6086" xr:uid="{00000000-0005-0000-0000-0000660E0000}"/>
    <cellStyle name="40% - 강조색5 30" xfId="2524" xr:uid="{00000000-0005-0000-0000-0000670E0000}"/>
    <cellStyle name="40% - 강조색5 31" xfId="2525" xr:uid="{00000000-0005-0000-0000-0000680E0000}"/>
    <cellStyle name="40% - 강조색5 32" xfId="2526" xr:uid="{00000000-0005-0000-0000-0000690E0000}"/>
    <cellStyle name="40% - 강조색5 33" xfId="2527" xr:uid="{00000000-0005-0000-0000-00006A0E0000}"/>
    <cellStyle name="40% - 강조색5 34" xfId="2528" xr:uid="{00000000-0005-0000-0000-00006B0E0000}"/>
    <cellStyle name="40% - 강조색5 35" xfId="2529" xr:uid="{00000000-0005-0000-0000-00006C0E0000}"/>
    <cellStyle name="40% - 강조색5 36" xfId="2530" xr:uid="{00000000-0005-0000-0000-00006D0E0000}"/>
    <cellStyle name="40% - 강조색5 37" xfId="2531" xr:uid="{00000000-0005-0000-0000-00006E0E0000}"/>
    <cellStyle name="40% - 강조색5 38" xfId="2532" xr:uid="{00000000-0005-0000-0000-00006F0E0000}"/>
    <cellStyle name="40% - 강조색5 39" xfId="2533" xr:uid="{00000000-0005-0000-0000-0000700E0000}"/>
    <cellStyle name="40% - 강조색5 4" xfId="2534" xr:uid="{00000000-0005-0000-0000-0000710E0000}"/>
    <cellStyle name="40% - 강조색5 4 2" xfId="6087" xr:uid="{00000000-0005-0000-0000-0000720E0000}"/>
    <cellStyle name="40% - 강조색5 40" xfId="2535" xr:uid="{00000000-0005-0000-0000-0000730E0000}"/>
    <cellStyle name="40% - 강조색5 41" xfId="2536" xr:uid="{00000000-0005-0000-0000-0000740E0000}"/>
    <cellStyle name="40% - 강조색5 42" xfId="2537" xr:uid="{00000000-0005-0000-0000-0000750E0000}"/>
    <cellStyle name="40% - 강조색5 43" xfId="2538" xr:uid="{00000000-0005-0000-0000-0000760E0000}"/>
    <cellStyle name="40% - 강조색5 44" xfId="2539" xr:uid="{00000000-0005-0000-0000-0000770E0000}"/>
    <cellStyle name="40% - 강조색5 45" xfId="2540" xr:uid="{00000000-0005-0000-0000-0000780E0000}"/>
    <cellStyle name="40% - 강조색5 46" xfId="2541" xr:uid="{00000000-0005-0000-0000-0000790E0000}"/>
    <cellStyle name="40% - 강조색5 47" xfId="2542" xr:uid="{00000000-0005-0000-0000-00007A0E0000}"/>
    <cellStyle name="40% - 강조색5 48" xfId="2543" xr:uid="{00000000-0005-0000-0000-00007B0E0000}"/>
    <cellStyle name="40% - 강조색5 49" xfId="2544" xr:uid="{00000000-0005-0000-0000-00007C0E0000}"/>
    <cellStyle name="40% - 강조색5 5" xfId="2545" xr:uid="{00000000-0005-0000-0000-00007D0E0000}"/>
    <cellStyle name="40% - 강조색5 5 2" xfId="6088" xr:uid="{00000000-0005-0000-0000-00007E0E0000}"/>
    <cellStyle name="40% - 강조색5 50" xfId="2546" xr:uid="{00000000-0005-0000-0000-00007F0E0000}"/>
    <cellStyle name="40% - 강조색5 51" xfId="2547" xr:uid="{00000000-0005-0000-0000-0000800E0000}"/>
    <cellStyle name="40% - 강조색5 52" xfId="2548" xr:uid="{00000000-0005-0000-0000-0000810E0000}"/>
    <cellStyle name="40% - 강조색5 53" xfId="2549" xr:uid="{00000000-0005-0000-0000-0000820E0000}"/>
    <cellStyle name="40% - 강조색5 54" xfId="2550" xr:uid="{00000000-0005-0000-0000-0000830E0000}"/>
    <cellStyle name="40% - 강조색5 55" xfId="2551" xr:uid="{00000000-0005-0000-0000-0000840E0000}"/>
    <cellStyle name="40% - 강조색5 56" xfId="2552" xr:uid="{00000000-0005-0000-0000-0000850E0000}"/>
    <cellStyle name="40% - 강조색5 57" xfId="2553" xr:uid="{00000000-0005-0000-0000-0000860E0000}"/>
    <cellStyle name="40% - 강조색5 58" xfId="2554" xr:uid="{00000000-0005-0000-0000-0000870E0000}"/>
    <cellStyle name="40% - 강조색5 59" xfId="2555" xr:uid="{00000000-0005-0000-0000-0000880E0000}"/>
    <cellStyle name="40% - 강조색5 6" xfId="2556" xr:uid="{00000000-0005-0000-0000-0000890E0000}"/>
    <cellStyle name="40% - 강조색5 60" xfId="2557" xr:uid="{00000000-0005-0000-0000-00008A0E0000}"/>
    <cellStyle name="40% - 강조색5 7" xfId="2558" xr:uid="{00000000-0005-0000-0000-00008B0E0000}"/>
    <cellStyle name="40% - 강조색5 8" xfId="2559" xr:uid="{00000000-0005-0000-0000-00008C0E0000}"/>
    <cellStyle name="40% - 강조색5 9" xfId="2560" xr:uid="{00000000-0005-0000-0000-00008D0E0000}"/>
    <cellStyle name="40% - 강조색6 10" xfId="2561" xr:uid="{00000000-0005-0000-0000-00008E0E0000}"/>
    <cellStyle name="40% - 강조색6 11" xfId="2562" xr:uid="{00000000-0005-0000-0000-00008F0E0000}"/>
    <cellStyle name="40% - 강조색6 12" xfId="2563" xr:uid="{00000000-0005-0000-0000-0000900E0000}"/>
    <cellStyle name="40% - 강조색6 13" xfId="2564" xr:uid="{00000000-0005-0000-0000-0000910E0000}"/>
    <cellStyle name="40% - 강조색6 14" xfId="2565" xr:uid="{00000000-0005-0000-0000-0000920E0000}"/>
    <cellStyle name="40% - 강조색6 15" xfId="2566" xr:uid="{00000000-0005-0000-0000-0000930E0000}"/>
    <cellStyle name="40% - 강조색6 16" xfId="2567" xr:uid="{00000000-0005-0000-0000-0000940E0000}"/>
    <cellStyle name="40% - 강조색6 17" xfId="2568" xr:uid="{00000000-0005-0000-0000-0000950E0000}"/>
    <cellStyle name="40% - 강조색6 18" xfId="2569" xr:uid="{00000000-0005-0000-0000-0000960E0000}"/>
    <cellStyle name="40% - 강조색6 19" xfId="2570" xr:uid="{00000000-0005-0000-0000-0000970E0000}"/>
    <cellStyle name="40% - 강조색6 2" xfId="2571" xr:uid="{00000000-0005-0000-0000-0000980E0000}"/>
    <cellStyle name="40% - 강조색6 2 2" xfId="7957" xr:uid="{00000000-0005-0000-0000-0000990E0000}"/>
    <cellStyle name="40% - 강조색6 20" xfId="2572" xr:uid="{00000000-0005-0000-0000-00009A0E0000}"/>
    <cellStyle name="40% - 강조색6 21" xfId="2573" xr:uid="{00000000-0005-0000-0000-00009B0E0000}"/>
    <cellStyle name="40% - 강조색6 22" xfId="2574" xr:uid="{00000000-0005-0000-0000-00009C0E0000}"/>
    <cellStyle name="40% - 강조색6 23" xfId="2575" xr:uid="{00000000-0005-0000-0000-00009D0E0000}"/>
    <cellStyle name="40% - 강조색6 24" xfId="2576" xr:uid="{00000000-0005-0000-0000-00009E0E0000}"/>
    <cellStyle name="40% - 강조색6 25" xfId="2577" xr:uid="{00000000-0005-0000-0000-00009F0E0000}"/>
    <cellStyle name="40% - 강조색6 26" xfId="2578" xr:uid="{00000000-0005-0000-0000-0000A00E0000}"/>
    <cellStyle name="40% - 강조색6 27" xfId="2579" xr:uid="{00000000-0005-0000-0000-0000A10E0000}"/>
    <cellStyle name="40% - 강조색6 28" xfId="2580" xr:uid="{00000000-0005-0000-0000-0000A20E0000}"/>
    <cellStyle name="40% - 강조색6 29" xfId="2581" xr:uid="{00000000-0005-0000-0000-0000A30E0000}"/>
    <cellStyle name="40% - 강조색6 3" xfId="2582" xr:uid="{00000000-0005-0000-0000-0000A40E0000}"/>
    <cellStyle name="40% - 강조색6 3 2" xfId="6089" xr:uid="{00000000-0005-0000-0000-0000A50E0000}"/>
    <cellStyle name="40% - 강조색6 3 3" xfId="8120" xr:uid="{00000000-0005-0000-0000-0000A60E0000}"/>
    <cellStyle name="40% - 강조색6 3_발생량" xfId="7690" xr:uid="{00000000-0005-0000-0000-0000A70E0000}"/>
    <cellStyle name="40% - 강조색6 30" xfId="2583" xr:uid="{00000000-0005-0000-0000-0000A80E0000}"/>
    <cellStyle name="40% - 강조색6 31" xfId="2584" xr:uid="{00000000-0005-0000-0000-0000A90E0000}"/>
    <cellStyle name="40% - 강조색6 32" xfId="2585" xr:uid="{00000000-0005-0000-0000-0000AA0E0000}"/>
    <cellStyle name="40% - 강조색6 33" xfId="2586" xr:uid="{00000000-0005-0000-0000-0000AB0E0000}"/>
    <cellStyle name="40% - 강조색6 34" xfId="2587" xr:uid="{00000000-0005-0000-0000-0000AC0E0000}"/>
    <cellStyle name="40% - 강조색6 35" xfId="2588" xr:uid="{00000000-0005-0000-0000-0000AD0E0000}"/>
    <cellStyle name="40% - 강조색6 36" xfId="2589" xr:uid="{00000000-0005-0000-0000-0000AE0E0000}"/>
    <cellStyle name="40% - 강조색6 37" xfId="2590" xr:uid="{00000000-0005-0000-0000-0000AF0E0000}"/>
    <cellStyle name="40% - 강조색6 38" xfId="2591" xr:uid="{00000000-0005-0000-0000-0000B00E0000}"/>
    <cellStyle name="40% - 강조색6 39" xfId="2592" xr:uid="{00000000-0005-0000-0000-0000B10E0000}"/>
    <cellStyle name="40% - 강조색6 4" xfId="2593" xr:uid="{00000000-0005-0000-0000-0000B20E0000}"/>
    <cellStyle name="40% - 강조색6 4 2" xfId="6090" xr:uid="{00000000-0005-0000-0000-0000B30E0000}"/>
    <cellStyle name="40% - 강조색6 4 3" xfId="8121" xr:uid="{00000000-0005-0000-0000-0000B40E0000}"/>
    <cellStyle name="40% - 강조색6 4_발생량" xfId="7691" xr:uid="{00000000-0005-0000-0000-0000B50E0000}"/>
    <cellStyle name="40% - 강조색6 40" xfId="2594" xr:uid="{00000000-0005-0000-0000-0000B60E0000}"/>
    <cellStyle name="40% - 강조색6 41" xfId="2595" xr:uid="{00000000-0005-0000-0000-0000B70E0000}"/>
    <cellStyle name="40% - 강조색6 42" xfId="2596" xr:uid="{00000000-0005-0000-0000-0000B80E0000}"/>
    <cellStyle name="40% - 강조색6 43" xfId="2597" xr:uid="{00000000-0005-0000-0000-0000B90E0000}"/>
    <cellStyle name="40% - 강조색6 44" xfId="2598" xr:uid="{00000000-0005-0000-0000-0000BA0E0000}"/>
    <cellStyle name="40% - 강조색6 45" xfId="2599" xr:uid="{00000000-0005-0000-0000-0000BB0E0000}"/>
    <cellStyle name="40% - 강조색6 46" xfId="2600" xr:uid="{00000000-0005-0000-0000-0000BC0E0000}"/>
    <cellStyle name="40% - 강조색6 47" xfId="2601" xr:uid="{00000000-0005-0000-0000-0000BD0E0000}"/>
    <cellStyle name="40% - 강조색6 48" xfId="2602" xr:uid="{00000000-0005-0000-0000-0000BE0E0000}"/>
    <cellStyle name="40% - 강조색6 49" xfId="2603" xr:uid="{00000000-0005-0000-0000-0000BF0E0000}"/>
    <cellStyle name="40% - 강조색6 5" xfId="2604" xr:uid="{00000000-0005-0000-0000-0000C00E0000}"/>
    <cellStyle name="40% - 강조색6 5 2" xfId="6091" xr:uid="{00000000-0005-0000-0000-0000C10E0000}"/>
    <cellStyle name="40% - 강조색6 5 3" xfId="8122" xr:uid="{00000000-0005-0000-0000-0000C20E0000}"/>
    <cellStyle name="40% - 강조색6 5_발생량" xfId="7692" xr:uid="{00000000-0005-0000-0000-0000C30E0000}"/>
    <cellStyle name="40% - 강조색6 50" xfId="2605" xr:uid="{00000000-0005-0000-0000-0000C40E0000}"/>
    <cellStyle name="40% - 강조색6 51" xfId="2606" xr:uid="{00000000-0005-0000-0000-0000C50E0000}"/>
    <cellStyle name="40% - 강조색6 52" xfId="2607" xr:uid="{00000000-0005-0000-0000-0000C60E0000}"/>
    <cellStyle name="40% - 강조색6 53" xfId="2608" xr:uid="{00000000-0005-0000-0000-0000C70E0000}"/>
    <cellStyle name="40% - 강조색6 54" xfId="2609" xr:uid="{00000000-0005-0000-0000-0000C80E0000}"/>
    <cellStyle name="40% - 강조색6 55" xfId="2610" xr:uid="{00000000-0005-0000-0000-0000C90E0000}"/>
    <cellStyle name="40% - 강조색6 56" xfId="2611" xr:uid="{00000000-0005-0000-0000-0000CA0E0000}"/>
    <cellStyle name="40% - 강조색6 57" xfId="2612" xr:uid="{00000000-0005-0000-0000-0000CB0E0000}"/>
    <cellStyle name="40% - 강조색6 58" xfId="2613" xr:uid="{00000000-0005-0000-0000-0000CC0E0000}"/>
    <cellStyle name="40% - 강조색6 59" xfId="2614" xr:uid="{00000000-0005-0000-0000-0000CD0E0000}"/>
    <cellStyle name="40% - 강조색6 6" xfId="2615" xr:uid="{00000000-0005-0000-0000-0000CE0E0000}"/>
    <cellStyle name="40% - 강조색6 6 2" xfId="8123" xr:uid="{00000000-0005-0000-0000-0000CF0E0000}"/>
    <cellStyle name="40% - 강조색6 60" xfId="2616" xr:uid="{00000000-0005-0000-0000-0000D00E0000}"/>
    <cellStyle name="40% - 강조색6 7" xfId="2617" xr:uid="{00000000-0005-0000-0000-0000D10E0000}"/>
    <cellStyle name="40% - 강조색6 7 2" xfId="8124" xr:uid="{00000000-0005-0000-0000-0000D20E0000}"/>
    <cellStyle name="40% - 강조색6 8" xfId="2618" xr:uid="{00000000-0005-0000-0000-0000D30E0000}"/>
    <cellStyle name="40% - 강조색6 9" xfId="2619" xr:uid="{00000000-0005-0000-0000-0000D40E0000}"/>
    <cellStyle name="6" xfId="1125" xr:uid="{00000000-0005-0000-0000-0000D50E0000}"/>
    <cellStyle name="60" xfId="1126" xr:uid="{00000000-0005-0000-0000-0000D60E0000}"/>
    <cellStyle name="60% - Accent1" xfId="7592" xr:uid="{00000000-0005-0000-0000-0000D70E0000}"/>
    <cellStyle name="60% - Accent2" xfId="7593" xr:uid="{00000000-0005-0000-0000-0000D80E0000}"/>
    <cellStyle name="60% - Accent3" xfId="7594" xr:uid="{00000000-0005-0000-0000-0000D90E0000}"/>
    <cellStyle name="60% - Accent4" xfId="7595" xr:uid="{00000000-0005-0000-0000-0000DA0E0000}"/>
    <cellStyle name="60% - Accent5" xfId="7596" xr:uid="{00000000-0005-0000-0000-0000DB0E0000}"/>
    <cellStyle name="60% - Accent6" xfId="7597" xr:uid="{00000000-0005-0000-0000-0000DC0E0000}"/>
    <cellStyle name="60% - 강조색1 10" xfId="2620" xr:uid="{00000000-0005-0000-0000-0000DD0E0000}"/>
    <cellStyle name="60% - 강조색1 11" xfId="2621" xr:uid="{00000000-0005-0000-0000-0000DE0E0000}"/>
    <cellStyle name="60% - 강조색1 12" xfId="2622" xr:uid="{00000000-0005-0000-0000-0000DF0E0000}"/>
    <cellStyle name="60% - 강조색1 13" xfId="2623" xr:uid="{00000000-0005-0000-0000-0000E00E0000}"/>
    <cellStyle name="60% - 강조색1 14" xfId="2624" xr:uid="{00000000-0005-0000-0000-0000E10E0000}"/>
    <cellStyle name="60% - 강조색1 15" xfId="2625" xr:uid="{00000000-0005-0000-0000-0000E20E0000}"/>
    <cellStyle name="60% - 강조색1 16" xfId="2626" xr:uid="{00000000-0005-0000-0000-0000E30E0000}"/>
    <cellStyle name="60% - 강조색1 17" xfId="2627" xr:uid="{00000000-0005-0000-0000-0000E40E0000}"/>
    <cellStyle name="60% - 강조색1 18" xfId="2628" xr:uid="{00000000-0005-0000-0000-0000E50E0000}"/>
    <cellStyle name="60% - 강조색1 19" xfId="2629" xr:uid="{00000000-0005-0000-0000-0000E60E0000}"/>
    <cellStyle name="60% - 강조색1 2" xfId="2630" xr:uid="{00000000-0005-0000-0000-0000E70E0000}"/>
    <cellStyle name="60% - 강조색1 2 2" xfId="7958" xr:uid="{00000000-0005-0000-0000-0000E80E0000}"/>
    <cellStyle name="60% - 강조색1 20" xfId="2631" xr:uid="{00000000-0005-0000-0000-0000E90E0000}"/>
    <cellStyle name="60% - 강조색1 21" xfId="2632" xr:uid="{00000000-0005-0000-0000-0000EA0E0000}"/>
    <cellStyle name="60% - 강조색1 22" xfId="2633" xr:uid="{00000000-0005-0000-0000-0000EB0E0000}"/>
    <cellStyle name="60% - 강조색1 23" xfId="2634" xr:uid="{00000000-0005-0000-0000-0000EC0E0000}"/>
    <cellStyle name="60% - 강조색1 24" xfId="2635" xr:uid="{00000000-0005-0000-0000-0000ED0E0000}"/>
    <cellStyle name="60% - 강조색1 25" xfId="2636" xr:uid="{00000000-0005-0000-0000-0000EE0E0000}"/>
    <cellStyle name="60% - 강조색1 26" xfId="2637" xr:uid="{00000000-0005-0000-0000-0000EF0E0000}"/>
    <cellStyle name="60% - 강조색1 27" xfId="2638" xr:uid="{00000000-0005-0000-0000-0000F00E0000}"/>
    <cellStyle name="60% - 강조색1 28" xfId="2639" xr:uid="{00000000-0005-0000-0000-0000F10E0000}"/>
    <cellStyle name="60% - 강조색1 29" xfId="2640" xr:uid="{00000000-0005-0000-0000-0000F20E0000}"/>
    <cellStyle name="60% - 강조색1 3" xfId="2641" xr:uid="{00000000-0005-0000-0000-0000F30E0000}"/>
    <cellStyle name="60% - 강조색1 3 2" xfId="6092" xr:uid="{00000000-0005-0000-0000-0000F40E0000}"/>
    <cellStyle name="60% - 강조색1 3 3" xfId="8125" xr:uid="{00000000-0005-0000-0000-0000F50E0000}"/>
    <cellStyle name="60% - 강조색1 3_발생량" xfId="7693" xr:uid="{00000000-0005-0000-0000-0000F60E0000}"/>
    <cellStyle name="60% - 강조색1 30" xfId="2642" xr:uid="{00000000-0005-0000-0000-0000F70E0000}"/>
    <cellStyle name="60% - 강조색1 31" xfId="2643" xr:uid="{00000000-0005-0000-0000-0000F80E0000}"/>
    <cellStyle name="60% - 강조색1 32" xfId="2644" xr:uid="{00000000-0005-0000-0000-0000F90E0000}"/>
    <cellStyle name="60% - 강조색1 33" xfId="2645" xr:uid="{00000000-0005-0000-0000-0000FA0E0000}"/>
    <cellStyle name="60% - 강조색1 34" xfId="2646" xr:uid="{00000000-0005-0000-0000-0000FB0E0000}"/>
    <cellStyle name="60% - 강조색1 35" xfId="2647" xr:uid="{00000000-0005-0000-0000-0000FC0E0000}"/>
    <cellStyle name="60% - 강조색1 36" xfId="2648" xr:uid="{00000000-0005-0000-0000-0000FD0E0000}"/>
    <cellStyle name="60% - 강조색1 37" xfId="2649" xr:uid="{00000000-0005-0000-0000-0000FE0E0000}"/>
    <cellStyle name="60% - 강조색1 38" xfId="2650" xr:uid="{00000000-0005-0000-0000-0000FF0E0000}"/>
    <cellStyle name="60% - 강조색1 39" xfId="2651" xr:uid="{00000000-0005-0000-0000-0000000F0000}"/>
    <cellStyle name="60% - 강조색1 4" xfId="2652" xr:uid="{00000000-0005-0000-0000-0000010F0000}"/>
    <cellStyle name="60% - 강조색1 4 2" xfId="6093" xr:uid="{00000000-0005-0000-0000-0000020F0000}"/>
    <cellStyle name="60% - 강조색1 4 3" xfId="8126" xr:uid="{00000000-0005-0000-0000-0000030F0000}"/>
    <cellStyle name="60% - 강조색1 4_발생량" xfId="7694" xr:uid="{00000000-0005-0000-0000-0000040F0000}"/>
    <cellStyle name="60% - 강조색1 40" xfId="2653" xr:uid="{00000000-0005-0000-0000-0000050F0000}"/>
    <cellStyle name="60% - 강조색1 41" xfId="2654" xr:uid="{00000000-0005-0000-0000-0000060F0000}"/>
    <cellStyle name="60% - 강조색1 42" xfId="2655" xr:uid="{00000000-0005-0000-0000-0000070F0000}"/>
    <cellStyle name="60% - 강조색1 43" xfId="2656" xr:uid="{00000000-0005-0000-0000-0000080F0000}"/>
    <cellStyle name="60% - 강조색1 44" xfId="2657" xr:uid="{00000000-0005-0000-0000-0000090F0000}"/>
    <cellStyle name="60% - 강조색1 45" xfId="2658" xr:uid="{00000000-0005-0000-0000-00000A0F0000}"/>
    <cellStyle name="60% - 강조색1 46" xfId="2659" xr:uid="{00000000-0005-0000-0000-00000B0F0000}"/>
    <cellStyle name="60% - 강조색1 47" xfId="2660" xr:uid="{00000000-0005-0000-0000-00000C0F0000}"/>
    <cellStyle name="60% - 강조색1 48" xfId="2661" xr:uid="{00000000-0005-0000-0000-00000D0F0000}"/>
    <cellStyle name="60% - 강조색1 49" xfId="2662" xr:uid="{00000000-0005-0000-0000-00000E0F0000}"/>
    <cellStyle name="60% - 강조색1 5" xfId="2663" xr:uid="{00000000-0005-0000-0000-00000F0F0000}"/>
    <cellStyle name="60% - 강조색1 5 2" xfId="6094" xr:uid="{00000000-0005-0000-0000-0000100F0000}"/>
    <cellStyle name="60% - 강조색1 5 3" xfId="8127" xr:uid="{00000000-0005-0000-0000-0000110F0000}"/>
    <cellStyle name="60% - 강조색1 5_발생량" xfId="7695" xr:uid="{00000000-0005-0000-0000-0000120F0000}"/>
    <cellStyle name="60% - 강조색1 50" xfId="2664" xr:uid="{00000000-0005-0000-0000-0000130F0000}"/>
    <cellStyle name="60% - 강조색1 51" xfId="2665" xr:uid="{00000000-0005-0000-0000-0000140F0000}"/>
    <cellStyle name="60% - 강조색1 52" xfId="2666" xr:uid="{00000000-0005-0000-0000-0000150F0000}"/>
    <cellStyle name="60% - 강조색1 53" xfId="2667" xr:uid="{00000000-0005-0000-0000-0000160F0000}"/>
    <cellStyle name="60% - 강조색1 54" xfId="2668" xr:uid="{00000000-0005-0000-0000-0000170F0000}"/>
    <cellStyle name="60% - 강조색1 55" xfId="2669" xr:uid="{00000000-0005-0000-0000-0000180F0000}"/>
    <cellStyle name="60% - 강조색1 56" xfId="2670" xr:uid="{00000000-0005-0000-0000-0000190F0000}"/>
    <cellStyle name="60% - 강조색1 57" xfId="2671" xr:uid="{00000000-0005-0000-0000-00001A0F0000}"/>
    <cellStyle name="60% - 강조색1 58" xfId="2672" xr:uid="{00000000-0005-0000-0000-00001B0F0000}"/>
    <cellStyle name="60% - 강조색1 59" xfId="2673" xr:uid="{00000000-0005-0000-0000-00001C0F0000}"/>
    <cellStyle name="60% - 강조색1 6" xfId="2674" xr:uid="{00000000-0005-0000-0000-00001D0F0000}"/>
    <cellStyle name="60% - 강조색1 6 2" xfId="8128" xr:uid="{00000000-0005-0000-0000-00001E0F0000}"/>
    <cellStyle name="60% - 강조색1 60" xfId="2675" xr:uid="{00000000-0005-0000-0000-00001F0F0000}"/>
    <cellStyle name="60% - 강조색1 7" xfId="2676" xr:uid="{00000000-0005-0000-0000-0000200F0000}"/>
    <cellStyle name="60% - 강조색1 7 2" xfId="8129" xr:uid="{00000000-0005-0000-0000-0000210F0000}"/>
    <cellStyle name="60% - 강조색1 8" xfId="2677" xr:uid="{00000000-0005-0000-0000-0000220F0000}"/>
    <cellStyle name="60% - 강조색1 9" xfId="2678" xr:uid="{00000000-0005-0000-0000-0000230F0000}"/>
    <cellStyle name="60% - 강조색2 10" xfId="2679" xr:uid="{00000000-0005-0000-0000-0000240F0000}"/>
    <cellStyle name="60% - 강조색2 11" xfId="2680" xr:uid="{00000000-0005-0000-0000-0000250F0000}"/>
    <cellStyle name="60% - 강조색2 12" xfId="2681" xr:uid="{00000000-0005-0000-0000-0000260F0000}"/>
    <cellStyle name="60% - 강조색2 13" xfId="2682" xr:uid="{00000000-0005-0000-0000-0000270F0000}"/>
    <cellStyle name="60% - 강조색2 14" xfId="2683" xr:uid="{00000000-0005-0000-0000-0000280F0000}"/>
    <cellStyle name="60% - 강조색2 15" xfId="2684" xr:uid="{00000000-0005-0000-0000-0000290F0000}"/>
    <cellStyle name="60% - 강조색2 16" xfId="2685" xr:uid="{00000000-0005-0000-0000-00002A0F0000}"/>
    <cellStyle name="60% - 강조색2 17" xfId="2686" xr:uid="{00000000-0005-0000-0000-00002B0F0000}"/>
    <cellStyle name="60% - 강조색2 18" xfId="2687" xr:uid="{00000000-0005-0000-0000-00002C0F0000}"/>
    <cellStyle name="60% - 강조색2 19" xfId="2688" xr:uid="{00000000-0005-0000-0000-00002D0F0000}"/>
    <cellStyle name="60% - 강조색2 2" xfId="2689" xr:uid="{00000000-0005-0000-0000-00002E0F0000}"/>
    <cellStyle name="60% - 강조색2 20" xfId="2690" xr:uid="{00000000-0005-0000-0000-00002F0F0000}"/>
    <cellStyle name="60% - 강조색2 21" xfId="2691" xr:uid="{00000000-0005-0000-0000-0000300F0000}"/>
    <cellStyle name="60% - 강조색2 22" xfId="2692" xr:uid="{00000000-0005-0000-0000-0000310F0000}"/>
    <cellStyle name="60% - 강조색2 23" xfId="2693" xr:uid="{00000000-0005-0000-0000-0000320F0000}"/>
    <cellStyle name="60% - 강조색2 24" xfId="2694" xr:uid="{00000000-0005-0000-0000-0000330F0000}"/>
    <cellStyle name="60% - 강조색2 25" xfId="2695" xr:uid="{00000000-0005-0000-0000-0000340F0000}"/>
    <cellStyle name="60% - 강조색2 26" xfId="2696" xr:uid="{00000000-0005-0000-0000-0000350F0000}"/>
    <cellStyle name="60% - 강조색2 27" xfId="2697" xr:uid="{00000000-0005-0000-0000-0000360F0000}"/>
    <cellStyle name="60% - 강조색2 28" xfId="2698" xr:uid="{00000000-0005-0000-0000-0000370F0000}"/>
    <cellStyle name="60% - 강조색2 29" xfId="2699" xr:uid="{00000000-0005-0000-0000-0000380F0000}"/>
    <cellStyle name="60% - 강조색2 3" xfId="2700" xr:uid="{00000000-0005-0000-0000-0000390F0000}"/>
    <cellStyle name="60% - 강조색2 3 2" xfId="6095" xr:uid="{00000000-0005-0000-0000-00003A0F0000}"/>
    <cellStyle name="60% - 강조색2 30" xfId="2701" xr:uid="{00000000-0005-0000-0000-00003B0F0000}"/>
    <cellStyle name="60% - 강조색2 31" xfId="2702" xr:uid="{00000000-0005-0000-0000-00003C0F0000}"/>
    <cellStyle name="60% - 강조색2 32" xfId="2703" xr:uid="{00000000-0005-0000-0000-00003D0F0000}"/>
    <cellStyle name="60% - 강조색2 33" xfId="2704" xr:uid="{00000000-0005-0000-0000-00003E0F0000}"/>
    <cellStyle name="60% - 강조색2 34" xfId="2705" xr:uid="{00000000-0005-0000-0000-00003F0F0000}"/>
    <cellStyle name="60% - 강조색2 35" xfId="2706" xr:uid="{00000000-0005-0000-0000-0000400F0000}"/>
    <cellStyle name="60% - 강조색2 36" xfId="2707" xr:uid="{00000000-0005-0000-0000-0000410F0000}"/>
    <cellStyle name="60% - 강조색2 37" xfId="2708" xr:uid="{00000000-0005-0000-0000-0000420F0000}"/>
    <cellStyle name="60% - 강조색2 38" xfId="2709" xr:uid="{00000000-0005-0000-0000-0000430F0000}"/>
    <cellStyle name="60% - 강조색2 39" xfId="2710" xr:uid="{00000000-0005-0000-0000-0000440F0000}"/>
    <cellStyle name="60% - 강조색2 4" xfId="2711" xr:uid="{00000000-0005-0000-0000-0000450F0000}"/>
    <cellStyle name="60% - 강조색2 4 2" xfId="6096" xr:uid="{00000000-0005-0000-0000-0000460F0000}"/>
    <cellStyle name="60% - 강조색2 40" xfId="2712" xr:uid="{00000000-0005-0000-0000-0000470F0000}"/>
    <cellStyle name="60% - 강조색2 41" xfId="2713" xr:uid="{00000000-0005-0000-0000-0000480F0000}"/>
    <cellStyle name="60% - 강조색2 42" xfId="2714" xr:uid="{00000000-0005-0000-0000-0000490F0000}"/>
    <cellStyle name="60% - 강조색2 43" xfId="2715" xr:uid="{00000000-0005-0000-0000-00004A0F0000}"/>
    <cellStyle name="60% - 강조색2 44" xfId="2716" xr:uid="{00000000-0005-0000-0000-00004B0F0000}"/>
    <cellStyle name="60% - 강조색2 45" xfId="2717" xr:uid="{00000000-0005-0000-0000-00004C0F0000}"/>
    <cellStyle name="60% - 강조색2 46" xfId="2718" xr:uid="{00000000-0005-0000-0000-00004D0F0000}"/>
    <cellStyle name="60% - 강조색2 47" xfId="2719" xr:uid="{00000000-0005-0000-0000-00004E0F0000}"/>
    <cellStyle name="60% - 강조색2 48" xfId="2720" xr:uid="{00000000-0005-0000-0000-00004F0F0000}"/>
    <cellStyle name="60% - 강조색2 49" xfId="2721" xr:uid="{00000000-0005-0000-0000-0000500F0000}"/>
    <cellStyle name="60% - 강조색2 5" xfId="2722" xr:uid="{00000000-0005-0000-0000-0000510F0000}"/>
    <cellStyle name="60% - 강조색2 5 2" xfId="6097" xr:uid="{00000000-0005-0000-0000-0000520F0000}"/>
    <cellStyle name="60% - 강조색2 50" xfId="2723" xr:uid="{00000000-0005-0000-0000-0000530F0000}"/>
    <cellStyle name="60% - 강조색2 51" xfId="2724" xr:uid="{00000000-0005-0000-0000-0000540F0000}"/>
    <cellStyle name="60% - 강조색2 52" xfId="2725" xr:uid="{00000000-0005-0000-0000-0000550F0000}"/>
    <cellStyle name="60% - 강조색2 53" xfId="2726" xr:uid="{00000000-0005-0000-0000-0000560F0000}"/>
    <cellStyle name="60% - 강조색2 54" xfId="2727" xr:uid="{00000000-0005-0000-0000-0000570F0000}"/>
    <cellStyle name="60% - 강조색2 55" xfId="2728" xr:uid="{00000000-0005-0000-0000-0000580F0000}"/>
    <cellStyle name="60% - 강조색2 56" xfId="2729" xr:uid="{00000000-0005-0000-0000-0000590F0000}"/>
    <cellStyle name="60% - 강조색2 57" xfId="2730" xr:uid="{00000000-0005-0000-0000-00005A0F0000}"/>
    <cellStyle name="60% - 강조색2 58" xfId="2731" xr:uid="{00000000-0005-0000-0000-00005B0F0000}"/>
    <cellStyle name="60% - 강조색2 59" xfId="2732" xr:uid="{00000000-0005-0000-0000-00005C0F0000}"/>
    <cellStyle name="60% - 강조색2 6" xfId="2733" xr:uid="{00000000-0005-0000-0000-00005D0F0000}"/>
    <cellStyle name="60% - 강조색2 60" xfId="2734" xr:uid="{00000000-0005-0000-0000-00005E0F0000}"/>
    <cellStyle name="60% - 강조색2 7" xfId="2735" xr:uid="{00000000-0005-0000-0000-00005F0F0000}"/>
    <cellStyle name="60% - 강조색2 8" xfId="2736" xr:uid="{00000000-0005-0000-0000-0000600F0000}"/>
    <cellStyle name="60% - 강조색2 9" xfId="2737" xr:uid="{00000000-0005-0000-0000-0000610F0000}"/>
    <cellStyle name="60% - 강조색3 10" xfId="2738" xr:uid="{00000000-0005-0000-0000-0000620F0000}"/>
    <cellStyle name="60% - 강조색3 11" xfId="2739" xr:uid="{00000000-0005-0000-0000-0000630F0000}"/>
    <cellStyle name="60% - 강조색3 12" xfId="2740" xr:uid="{00000000-0005-0000-0000-0000640F0000}"/>
    <cellStyle name="60% - 강조색3 13" xfId="2741" xr:uid="{00000000-0005-0000-0000-0000650F0000}"/>
    <cellStyle name="60% - 강조색3 14" xfId="2742" xr:uid="{00000000-0005-0000-0000-0000660F0000}"/>
    <cellStyle name="60% - 강조색3 15" xfId="2743" xr:uid="{00000000-0005-0000-0000-0000670F0000}"/>
    <cellStyle name="60% - 강조색3 16" xfId="2744" xr:uid="{00000000-0005-0000-0000-0000680F0000}"/>
    <cellStyle name="60% - 강조색3 17" xfId="2745" xr:uid="{00000000-0005-0000-0000-0000690F0000}"/>
    <cellStyle name="60% - 강조색3 18" xfId="2746" xr:uid="{00000000-0005-0000-0000-00006A0F0000}"/>
    <cellStyle name="60% - 강조색3 19" xfId="2747" xr:uid="{00000000-0005-0000-0000-00006B0F0000}"/>
    <cellStyle name="60% - 강조색3 2" xfId="2748" xr:uid="{00000000-0005-0000-0000-00006C0F0000}"/>
    <cellStyle name="60% - 강조색3 2 2" xfId="7959" xr:uid="{00000000-0005-0000-0000-00006D0F0000}"/>
    <cellStyle name="60% - 강조색3 20" xfId="2749" xr:uid="{00000000-0005-0000-0000-00006E0F0000}"/>
    <cellStyle name="60% - 강조색3 21" xfId="2750" xr:uid="{00000000-0005-0000-0000-00006F0F0000}"/>
    <cellStyle name="60% - 강조색3 22" xfId="2751" xr:uid="{00000000-0005-0000-0000-0000700F0000}"/>
    <cellStyle name="60% - 강조색3 23" xfId="2752" xr:uid="{00000000-0005-0000-0000-0000710F0000}"/>
    <cellStyle name="60% - 강조색3 24" xfId="2753" xr:uid="{00000000-0005-0000-0000-0000720F0000}"/>
    <cellStyle name="60% - 강조색3 25" xfId="2754" xr:uid="{00000000-0005-0000-0000-0000730F0000}"/>
    <cellStyle name="60% - 강조색3 26" xfId="2755" xr:uid="{00000000-0005-0000-0000-0000740F0000}"/>
    <cellStyle name="60% - 강조색3 27" xfId="2756" xr:uid="{00000000-0005-0000-0000-0000750F0000}"/>
    <cellStyle name="60% - 강조색3 28" xfId="2757" xr:uid="{00000000-0005-0000-0000-0000760F0000}"/>
    <cellStyle name="60% - 강조색3 29" xfId="2758" xr:uid="{00000000-0005-0000-0000-0000770F0000}"/>
    <cellStyle name="60% - 강조색3 3" xfId="2759" xr:uid="{00000000-0005-0000-0000-0000780F0000}"/>
    <cellStyle name="60% - 강조색3 3 2" xfId="6098" xr:uid="{00000000-0005-0000-0000-0000790F0000}"/>
    <cellStyle name="60% - 강조색3 3 3" xfId="8130" xr:uid="{00000000-0005-0000-0000-00007A0F0000}"/>
    <cellStyle name="60% - 강조색3 3_발생량" xfId="7696" xr:uid="{00000000-0005-0000-0000-00007B0F0000}"/>
    <cellStyle name="60% - 강조색3 30" xfId="2760" xr:uid="{00000000-0005-0000-0000-00007C0F0000}"/>
    <cellStyle name="60% - 강조색3 31" xfId="2761" xr:uid="{00000000-0005-0000-0000-00007D0F0000}"/>
    <cellStyle name="60% - 강조색3 32" xfId="2762" xr:uid="{00000000-0005-0000-0000-00007E0F0000}"/>
    <cellStyle name="60% - 강조색3 33" xfId="2763" xr:uid="{00000000-0005-0000-0000-00007F0F0000}"/>
    <cellStyle name="60% - 강조색3 34" xfId="2764" xr:uid="{00000000-0005-0000-0000-0000800F0000}"/>
    <cellStyle name="60% - 강조색3 35" xfId="2765" xr:uid="{00000000-0005-0000-0000-0000810F0000}"/>
    <cellStyle name="60% - 강조색3 36" xfId="2766" xr:uid="{00000000-0005-0000-0000-0000820F0000}"/>
    <cellStyle name="60% - 강조색3 37" xfId="2767" xr:uid="{00000000-0005-0000-0000-0000830F0000}"/>
    <cellStyle name="60% - 강조색3 38" xfId="2768" xr:uid="{00000000-0005-0000-0000-0000840F0000}"/>
    <cellStyle name="60% - 강조색3 39" xfId="2769" xr:uid="{00000000-0005-0000-0000-0000850F0000}"/>
    <cellStyle name="60% - 강조색3 4" xfId="2770" xr:uid="{00000000-0005-0000-0000-0000860F0000}"/>
    <cellStyle name="60% - 강조색3 4 2" xfId="6099" xr:uid="{00000000-0005-0000-0000-0000870F0000}"/>
    <cellStyle name="60% - 강조색3 4 3" xfId="8131" xr:uid="{00000000-0005-0000-0000-0000880F0000}"/>
    <cellStyle name="60% - 강조색3 4_발생량" xfId="7697" xr:uid="{00000000-0005-0000-0000-0000890F0000}"/>
    <cellStyle name="60% - 강조색3 40" xfId="2771" xr:uid="{00000000-0005-0000-0000-00008A0F0000}"/>
    <cellStyle name="60% - 강조색3 41" xfId="2772" xr:uid="{00000000-0005-0000-0000-00008B0F0000}"/>
    <cellStyle name="60% - 강조색3 42" xfId="2773" xr:uid="{00000000-0005-0000-0000-00008C0F0000}"/>
    <cellStyle name="60% - 강조색3 43" xfId="2774" xr:uid="{00000000-0005-0000-0000-00008D0F0000}"/>
    <cellStyle name="60% - 강조색3 44" xfId="2775" xr:uid="{00000000-0005-0000-0000-00008E0F0000}"/>
    <cellStyle name="60% - 강조색3 45" xfId="2776" xr:uid="{00000000-0005-0000-0000-00008F0F0000}"/>
    <cellStyle name="60% - 강조색3 46" xfId="2777" xr:uid="{00000000-0005-0000-0000-0000900F0000}"/>
    <cellStyle name="60% - 강조색3 47" xfId="2778" xr:uid="{00000000-0005-0000-0000-0000910F0000}"/>
    <cellStyle name="60% - 강조색3 48" xfId="2779" xr:uid="{00000000-0005-0000-0000-0000920F0000}"/>
    <cellStyle name="60% - 강조색3 49" xfId="2780" xr:uid="{00000000-0005-0000-0000-0000930F0000}"/>
    <cellStyle name="60% - 강조색3 5" xfId="2781" xr:uid="{00000000-0005-0000-0000-0000940F0000}"/>
    <cellStyle name="60% - 강조색3 5 2" xfId="6100" xr:uid="{00000000-0005-0000-0000-0000950F0000}"/>
    <cellStyle name="60% - 강조색3 5 3" xfId="8132" xr:uid="{00000000-0005-0000-0000-0000960F0000}"/>
    <cellStyle name="60% - 강조색3 5_발생량" xfId="7698" xr:uid="{00000000-0005-0000-0000-0000970F0000}"/>
    <cellStyle name="60% - 강조색3 50" xfId="2782" xr:uid="{00000000-0005-0000-0000-0000980F0000}"/>
    <cellStyle name="60% - 강조색3 51" xfId="2783" xr:uid="{00000000-0005-0000-0000-0000990F0000}"/>
    <cellStyle name="60% - 강조색3 52" xfId="2784" xr:uid="{00000000-0005-0000-0000-00009A0F0000}"/>
    <cellStyle name="60% - 강조색3 53" xfId="2785" xr:uid="{00000000-0005-0000-0000-00009B0F0000}"/>
    <cellStyle name="60% - 강조색3 54" xfId="2786" xr:uid="{00000000-0005-0000-0000-00009C0F0000}"/>
    <cellStyle name="60% - 강조색3 55" xfId="2787" xr:uid="{00000000-0005-0000-0000-00009D0F0000}"/>
    <cellStyle name="60% - 강조색3 56" xfId="2788" xr:uid="{00000000-0005-0000-0000-00009E0F0000}"/>
    <cellStyle name="60% - 강조색3 57" xfId="2789" xr:uid="{00000000-0005-0000-0000-00009F0F0000}"/>
    <cellStyle name="60% - 강조색3 58" xfId="2790" xr:uid="{00000000-0005-0000-0000-0000A00F0000}"/>
    <cellStyle name="60% - 강조색3 59" xfId="2791" xr:uid="{00000000-0005-0000-0000-0000A10F0000}"/>
    <cellStyle name="60% - 강조색3 6" xfId="2792" xr:uid="{00000000-0005-0000-0000-0000A20F0000}"/>
    <cellStyle name="60% - 강조색3 6 2" xfId="8133" xr:uid="{00000000-0005-0000-0000-0000A30F0000}"/>
    <cellStyle name="60% - 강조색3 60" xfId="2793" xr:uid="{00000000-0005-0000-0000-0000A40F0000}"/>
    <cellStyle name="60% - 강조색3 7" xfId="2794" xr:uid="{00000000-0005-0000-0000-0000A50F0000}"/>
    <cellStyle name="60% - 강조색3 7 2" xfId="8134" xr:uid="{00000000-0005-0000-0000-0000A60F0000}"/>
    <cellStyle name="60% - 강조색3 8" xfId="2795" xr:uid="{00000000-0005-0000-0000-0000A70F0000}"/>
    <cellStyle name="60% - 강조색3 9" xfId="2796" xr:uid="{00000000-0005-0000-0000-0000A80F0000}"/>
    <cellStyle name="60% - 강조색4 10" xfId="2797" xr:uid="{00000000-0005-0000-0000-0000A90F0000}"/>
    <cellStyle name="60% - 강조색4 11" xfId="2798" xr:uid="{00000000-0005-0000-0000-0000AA0F0000}"/>
    <cellStyle name="60% - 강조색4 12" xfId="2799" xr:uid="{00000000-0005-0000-0000-0000AB0F0000}"/>
    <cellStyle name="60% - 강조색4 13" xfId="2800" xr:uid="{00000000-0005-0000-0000-0000AC0F0000}"/>
    <cellStyle name="60% - 강조색4 14" xfId="2801" xr:uid="{00000000-0005-0000-0000-0000AD0F0000}"/>
    <cellStyle name="60% - 강조색4 15" xfId="2802" xr:uid="{00000000-0005-0000-0000-0000AE0F0000}"/>
    <cellStyle name="60% - 강조색4 16" xfId="2803" xr:uid="{00000000-0005-0000-0000-0000AF0F0000}"/>
    <cellStyle name="60% - 강조색4 17" xfId="2804" xr:uid="{00000000-0005-0000-0000-0000B00F0000}"/>
    <cellStyle name="60% - 강조색4 18" xfId="2805" xr:uid="{00000000-0005-0000-0000-0000B10F0000}"/>
    <cellStyle name="60% - 강조색4 19" xfId="2806" xr:uid="{00000000-0005-0000-0000-0000B20F0000}"/>
    <cellStyle name="60% - 강조색4 2" xfId="2807" xr:uid="{00000000-0005-0000-0000-0000B30F0000}"/>
    <cellStyle name="60% - 강조색4 2 2" xfId="7960" xr:uid="{00000000-0005-0000-0000-0000B40F0000}"/>
    <cellStyle name="60% - 강조색4 20" xfId="2808" xr:uid="{00000000-0005-0000-0000-0000B50F0000}"/>
    <cellStyle name="60% - 강조색4 21" xfId="2809" xr:uid="{00000000-0005-0000-0000-0000B60F0000}"/>
    <cellStyle name="60% - 강조색4 22" xfId="2810" xr:uid="{00000000-0005-0000-0000-0000B70F0000}"/>
    <cellStyle name="60% - 강조색4 23" xfId="2811" xr:uid="{00000000-0005-0000-0000-0000B80F0000}"/>
    <cellStyle name="60% - 강조색4 24" xfId="2812" xr:uid="{00000000-0005-0000-0000-0000B90F0000}"/>
    <cellStyle name="60% - 강조색4 25" xfId="2813" xr:uid="{00000000-0005-0000-0000-0000BA0F0000}"/>
    <cellStyle name="60% - 강조색4 26" xfId="2814" xr:uid="{00000000-0005-0000-0000-0000BB0F0000}"/>
    <cellStyle name="60% - 강조색4 27" xfId="2815" xr:uid="{00000000-0005-0000-0000-0000BC0F0000}"/>
    <cellStyle name="60% - 강조색4 28" xfId="2816" xr:uid="{00000000-0005-0000-0000-0000BD0F0000}"/>
    <cellStyle name="60% - 강조색4 29" xfId="2817" xr:uid="{00000000-0005-0000-0000-0000BE0F0000}"/>
    <cellStyle name="60% - 강조색4 3" xfId="2818" xr:uid="{00000000-0005-0000-0000-0000BF0F0000}"/>
    <cellStyle name="60% - 강조색4 3 2" xfId="6101" xr:uid="{00000000-0005-0000-0000-0000C00F0000}"/>
    <cellStyle name="60% - 강조색4 3 3" xfId="8135" xr:uid="{00000000-0005-0000-0000-0000C10F0000}"/>
    <cellStyle name="60% - 강조색4 3_발생량" xfId="7699" xr:uid="{00000000-0005-0000-0000-0000C20F0000}"/>
    <cellStyle name="60% - 강조색4 30" xfId="2819" xr:uid="{00000000-0005-0000-0000-0000C30F0000}"/>
    <cellStyle name="60% - 강조색4 31" xfId="2820" xr:uid="{00000000-0005-0000-0000-0000C40F0000}"/>
    <cellStyle name="60% - 강조색4 32" xfId="2821" xr:uid="{00000000-0005-0000-0000-0000C50F0000}"/>
    <cellStyle name="60% - 강조색4 33" xfId="2822" xr:uid="{00000000-0005-0000-0000-0000C60F0000}"/>
    <cellStyle name="60% - 강조색4 34" xfId="2823" xr:uid="{00000000-0005-0000-0000-0000C70F0000}"/>
    <cellStyle name="60% - 강조색4 35" xfId="2824" xr:uid="{00000000-0005-0000-0000-0000C80F0000}"/>
    <cellStyle name="60% - 강조색4 36" xfId="2825" xr:uid="{00000000-0005-0000-0000-0000C90F0000}"/>
    <cellStyle name="60% - 강조색4 37" xfId="2826" xr:uid="{00000000-0005-0000-0000-0000CA0F0000}"/>
    <cellStyle name="60% - 강조색4 38" xfId="2827" xr:uid="{00000000-0005-0000-0000-0000CB0F0000}"/>
    <cellStyle name="60% - 강조색4 39" xfId="2828" xr:uid="{00000000-0005-0000-0000-0000CC0F0000}"/>
    <cellStyle name="60% - 강조색4 4" xfId="2829" xr:uid="{00000000-0005-0000-0000-0000CD0F0000}"/>
    <cellStyle name="60% - 강조색4 4 2" xfId="6102" xr:uid="{00000000-0005-0000-0000-0000CE0F0000}"/>
    <cellStyle name="60% - 강조색4 4 3" xfId="8136" xr:uid="{00000000-0005-0000-0000-0000CF0F0000}"/>
    <cellStyle name="60% - 강조색4 4_발생량" xfId="7700" xr:uid="{00000000-0005-0000-0000-0000D00F0000}"/>
    <cellStyle name="60% - 강조색4 40" xfId="2830" xr:uid="{00000000-0005-0000-0000-0000D10F0000}"/>
    <cellStyle name="60% - 강조색4 41" xfId="2831" xr:uid="{00000000-0005-0000-0000-0000D20F0000}"/>
    <cellStyle name="60% - 강조색4 42" xfId="2832" xr:uid="{00000000-0005-0000-0000-0000D30F0000}"/>
    <cellStyle name="60% - 강조색4 43" xfId="2833" xr:uid="{00000000-0005-0000-0000-0000D40F0000}"/>
    <cellStyle name="60% - 강조색4 44" xfId="2834" xr:uid="{00000000-0005-0000-0000-0000D50F0000}"/>
    <cellStyle name="60% - 강조색4 45" xfId="2835" xr:uid="{00000000-0005-0000-0000-0000D60F0000}"/>
    <cellStyle name="60% - 강조색4 46" xfId="2836" xr:uid="{00000000-0005-0000-0000-0000D70F0000}"/>
    <cellStyle name="60% - 강조색4 47" xfId="2837" xr:uid="{00000000-0005-0000-0000-0000D80F0000}"/>
    <cellStyle name="60% - 강조색4 48" xfId="2838" xr:uid="{00000000-0005-0000-0000-0000D90F0000}"/>
    <cellStyle name="60% - 강조색4 49" xfId="2839" xr:uid="{00000000-0005-0000-0000-0000DA0F0000}"/>
    <cellStyle name="60% - 강조색4 5" xfId="2840" xr:uid="{00000000-0005-0000-0000-0000DB0F0000}"/>
    <cellStyle name="60% - 강조색4 5 2" xfId="6103" xr:uid="{00000000-0005-0000-0000-0000DC0F0000}"/>
    <cellStyle name="60% - 강조색4 5 3" xfId="8137" xr:uid="{00000000-0005-0000-0000-0000DD0F0000}"/>
    <cellStyle name="60% - 강조색4 5_발생량" xfId="7701" xr:uid="{00000000-0005-0000-0000-0000DE0F0000}"/>
    <cellStyle name="60% - 강조색4 50" xfId="2841" xr:uid="{00000000-0005-0000-0000-0000DF0F0000}"/>
    <cellStyle name="60% - 강조색4 51" xfId="2842" xr:uid="{00000000-0005-0000-0000-0000E00F0000}"/>
    <cellStyle name="60% - 강조색4 52" xfId="2843" xr:uid="{00000000-0005-0000-0000-0000E10F0000}"/>
    <cellStyle name="60% - 강조색4 53" xfId="2844" xr:uid="{00000000-0005-0000-0000-0000E20F0000}"/>
    <cellStyle name="60% - 강조색4 54" xfId="2845" xr:uid="{00000000-0005-0000-0000-0000E30F0000}"/>
    <cellStyle name="60% - 강조색4 55" xfId="2846" xr:uid="{00000000-0005-0000-0000-0000E40F0000}"/>
    <cellStyle name="60% - 강조색4 56" xfId="2847" xr:uid="{00000000-0005-0000-0000-0000E50F0000}"/>
    <cellStyle name="60% - 강조색4 57" xfId="2848" xr:uid="{00000000-0005-0000-0000-0000E60F0000}"/>
    <cellStyle name="60% - 강조색4 58" xfId="2849" xr:uid="{00000000-0005-0000-0000-0000E70F0000}"/>
    <cellStyle name="60% - 강조색4 59" xfId="2850" xr:uid="{00000000-0005-0000-0000-0000E80F0000}"/>
    <cellStyle name="60% - 강조색4 6" xfId="2851" xr:uid="{00000000-0005-0000-0000-0000E90F0000}"/>
    <cellStyle name="60% - 강조색4 6 2" xfId="8138" xr:uid="{00000000-0005-0000-0000-0000EA0F0000}"/>
    <cellStyle name="60% - 강조색4 60" xfId="2852" xr:uid="{00000000-0005-0000-0000-0000EB0F0000}"/>
    <cellStyle name="60% - 강조색4 7" xfId="2853" xr:uid="{00000000-0005-0000-0000-0000EC0F0000}"/>
    <cellStyle name="60% - 강조색4 7 2" xfId="8139" xr:uid="{00000000-0005-0000-0000-0000ED0F0000}"/>
    <cellStyle name="60% - 강조색4 8" xfId="2854" xr:uid="{00000000-0005-0000-0000-0000EE0F0000}"/>
    <cellStyle name="60% - 강조색4 9" xfId="2855" xr:uid="{00000000-0005-0000-0000-0000EF0F0000}"/>
    <cellStyle name="60% - 강조색5 10" xfId="2856" xr:uid="{00000000-0005-0000-0000-0000F00F0000}"/>
    <cellStyle name="60% - 강조색5 11" xfId="2857" xr:uid="{00000000-0005-0000-0000-0000F10F0000}"/>
    <cellStyle name="60% - 강조색5 12" xfId="2858" xr:uid="{00000000-0005-0000-0000-0000F20F0000}"/>
    <cellStyle name="60% - 강조색5 13" xfId="2859" xr:uid="{00000000-0005-0000-0000-0000F30F0000}"/>
    <cellStyle name="60% - 강조색5 14" xfId="2860" xr:uid="{00000000-0005-0000-0000-0000F40F0000}"/>
    <cellStyle name="60% - 강조색5 15" xfId="2861" xr:uid="{00000000-0005-0000-0000-0000F50F0000}"/>
    <cellStyle name="60% - 강조색5 16" xfId="2862" xr:uid="{00000000-0005-0000-0000-0000F60F0000}"/>
    <cellStyle name="60% - 강조색5 17" xfId="2863" xr:uid="{00000000-0005-0000-0000-0000F70F0000}"/>
    <cellStyle name="60% - 강조색5 18" xfId="2864" xr:uid="{00000000-0005-0000-0000-0000F80F0000}"/>
    <cellStyle name="60% - 강조색5 19" xfId="2865" xr:uid="{00000000-0005-0000-0000-0000F90F0000}"/>
    <cellStyle name="60% - 강조색5 2" xfId="2866" xr:uid="{00000000-0005-0000-0000-0000FA0F0000}"/>
    <cellStyle name="60% - 강조색5 20" xfId="2867" xr:uid="{00000000-0005-0000-0000-0000FB0F0000}"/>
    <cellStyle name="60% - 강조색5 21" xfId="2868" xr:uid="{00000000-0005-0000-0000-0000FC0F0000}"/>
    <cellStyle name="60% - 강조색5 22" xfId="2869" xr:uid="{00000000-0005-0000-0000-0000FD0F0000}"/>
    <cellStyle name="60% - 강조색5 23" xfId="2870" xr:uid="{00000000-0005-0000-0000-0000FE0F0000}"/>
    <cellStyle name="60% - 강조색5 24" xfId="2871" xr:uid="{00000000-0005-0000-0000-0000FF0F0000}"/>
    <cellStyle name="60% - 강조색5 25" xfId="2872" xr:uid="{00000000-0005-0000-0000-000000100000}"/>
    <cellStyle name="60% - 강조색5 26" xfId="2873" xr:uid="{00000000-0005-0000-0000-000001100000}"/>
    <cellStyle name="60% - 강조색5 27" xfId="2874" xr:uid="{00000000-0005-0000-0000-000002100000}"/>
    <cellStyle name="60% - 강조색5 28" xfId="2875" xr:uid="{00000000-0005-0000-0000-000003100000}"/>
    <cellStyle name="60% - 강조색5 29" xfId="2876" xr:uid="{00000000-0005-0000-0000-000004100000}"/>
    <cellStyle name="60% - 강조색5 3" xfId="2877" xr:uid="{00000000-0005-0000-0000-000005100000}"/>
    <cellStyle name="60% - 강조색5 3 2" xfId="6104" xr:uid="{00000000-0005-0000-0000-000006100000}"/>
    <cellStyle name="60% - 강조색5 30" xfId="2878" xr:uid="{00000000-0005-0000-0000-000007100000}"/>
    <cellStyle name="60% - 강조색5 31" xfId="2879" xr:uid="{00000000-0005-0000-0000-000008100000}"/>
    <cellStyle name="60% - 강조색5 32" xfId="2880" xr:uid="{00000000-0005-0000-0000-000009100000}"/>
    <cellStyle name="60% - 강조색5 33" xfId="2881" xr:uid="{00000000-0005-0000-0000-00000A100000}"/>
    <cellStyle name="60% - 강조색5 34" xfId="2882" xr:uid="{00000000-0005-0000-0000-00000B100000}"/>
    <cellStyle name="60% - 강조색5 35" xfId="2883" xr:uid="{00000000-0005-0000-0000-00000C100000}"/>
    <cellStyle name="60% - 강조색5 36" xfId="2884" xr:uid="{00000000-0005-0000-0000-00000D100000}"/>
    <cellStyle name="60% - 강조색5 37" xfId="2885" xr:uid="{00000000-0005-0000-0000-00000E100000}"/>
    <cellStyle name="60% - 강조색5 38" xfId="2886" xr:uid="{00000000-0005-0000-0000-00000F100000}"/>
    <cellStyle name="60% - 강조색5 39" xfId="2887" xr:uid="{00000000-0005-0000-0000-000010100000}"/>
    <cellStyle name="60% - 강조색5 4" xfId="2888" xr:uid="{00000000-0005-0000-0000-000011100000}"/>
    <cellStyle name="60% - 강조색5 4 2" xfId="6105" xr:uid="{00000000-0005-0000-0000-000012100000}"/>
    <cellStyle name="60% - 강조색5 40" xfId="2889" xr:uid="{00000000-0005-0000-0000-000013100000}"/>
    <cellStyle name="60% - 강조색5 41" xfId="2890" xr:uid="{00000000-0005-0000-0000-000014100000}"/>
    <cellStyle name="60% - 강조색5 42" xfId="2891" xr:uid="{00000000-0005-0000-0000-000015100000}"/>
    <cellStyle name="60% - 강조색5 43" xfId="2892" xr:uid="{00000000-0005-0000-0000-000016100000}"/>
    <cellStyle name="60% - 강조색5 44" xfId="2893" xr:uid="{00000000-0005-0000-0000-000017100000}"/>
    <cellStyle name="60% - 강조색5 45" xfId="2894" xr:uid="{00000000-0005-0000-0000-000018100000}"/>
    <cellStyle name="60% - 강조색5 46" xfId="2895" xr:uid="{00000000-0005-0000-0000-000019100000}"/>
    <cellStyle name="60% - 강조색5 47" xfId="2896" xr:uid="{00000000-0005-0000-0000-00001A100000}"/>
    <cellStyle name="60% - 강조색5 48" xfId="2897" xr:uid="{00000000-0005-0000-0000-00001B100000}"/>
    <cellStyle name="60% - 강조색5 49" xfId="2898" xr:uid="{00000000-0005-0000-0000-00001C100000}"/>
    <cellStyle name="60% - 강조색5 5" xfId="2899" xr:uid="{00000000-0005-0000-0000-00001D100000}"/>
    <cellStyle name="60% - 강조색5 5 2" xfId="6106" xr:uid="{00000000-0005-0000-0000-00001E100000}"/>
    <cellStyle name="60% - 강조색5 50" xfId="2900" xr:uid="{00000000-0005-0000-0000-00001F100000}"/>
    <cellStyle name="60% - 강조색5 51" xfId="2901" xr:uid="{00000000-0005-0000-0000-000020100000}"/>
    <cellStyle name="60% - 강조색5 52" xfId="2902" xr:uid="{00000000-0005-0000-0000-000021100000}"/>
    <cellStyle name="60% - 강조색5 53" xfId="2903" xr:uid="{00000000-0005-0000-0000-000022100000}"/>
    <cellStyle name="60% - 강조색5 54" xfId="2904" xr:uid="{00000000-0005-0000-0000-000023100000}"/>
    <cellStyle name="60% - 강조색5 55" xfId="2905" xr:uid="{00000000-0005-0000-0000-000024100000}"/>
    <cellStyle name="60% - 강조색5 56" xfId="2906" xr:uid="{00000000-0005-0000-0000-000025100000}"/>
    <cellStyle name="60% - 강조색5 57" xfId="2907" xr:uid="{00000000-0005-0000-0000-000026100000}"/>
    <cellStyle name="60% - 강조색5 58" xfId="2908" xr:uid="{00000000-0005-0000-0000-000027100000}"/>
    <cellStyle name="60% - 강조색5 59" xfId="2909" xr:uid="{00000000-0005-0000-0000-000028100000}"/>
    <cellStyle name="60% - 강조색5 6" xfId="2910" xr:uid="{00000000-0005-0000-0000-000029100000}"/>
    <cellStyle name="60% - 강조색5 60" xfId="2911" xr:uid="{00000000-0005-0000-0000-00002A100000}"/>
    <cellStyle name="60% - 강조색5 7" xfId="2912" xr:uid="{00000000-0005-0000-0000-00002B100000}"/>
    <cellStyle name="60% - 강조색5 8" xfId="2913" xr:uid="{00000000-0005-0000-0000-00002C100000}"/>
    <cellStyle name="60% - 강조색5 9" xfId="2914" xr:uid="{00000000-0005-0000-0000-00002D100000}"/>
    <cellStyle name="60% - 강조색6 10" xfId="2915" xr:uid="{00000000-0005-0000-0000-00002E100000}"/>
    <cellStyle name="60% - 강조색6 11" xfId="2916" xr:uid="{00000000-0005-0000-0000-00002F100000}"/>
    <cellStyle name="60% - 강조색6 12" xfId="2917" xr:uid="{00000000-0005-0000-0000-000030100000}"/>
    <cellStyle name="60% - 강조색6 13" xfId="2918" xr:uid="{00000000-0005-0000-0000-000031100000}"/>
    <cellStyle name="60% - 강조색6 14" xfId="2919" xr:uid="{00000000-0005-0000-0000-000032100000}"/>
    <cellStyle name="60% - 강조색6 15" xfId="2920" xr:uid="{00000000-0005-0000-0000-000033100000}"/>
    <cellStyle name="60% - 강조색6 16" xfId="2921" xr:uid="{00000000-0005-0000-0000-000034100000}"/>
    <cellStyle name="60% - 강조색6 17" xfId="2922" xr:uid="{00000000-0005-0000-0000-000035100000}"/>
    <cellStyle name="60% - 강조색6 18" xfId="2923" xr:uid="{00000000-0005-0000-0000-000036100000}"/>
    <cellStyle name="60% - 강조색6 19" xfId="2924" xr:uid="{00000000-0005-0000-0000-000037100000}"/>
    <cellStyle name="60% - 강조색6 2" xfId="2925" xr:uid="{00000000-0005-0000-0000-000038100000}"/>
    <cellStyle name="60% - 강조색6 2 2" xfId="7961" xr:uid="{00000000-0005-0000-0000-000039100000}"/>
    <cellStyle name="60% - 강조색6 20" xfId="2926" xr:uid="{00000000-0005-0000-0000-00003A100000}"/>
    <cellStyle name="60% - 강조색6 21" xfId="2927" xr:uid="{00000000-0005-0000-0000-00003B100000}"/>
    <cellStyle name="60% - 강조색6 22" xfId="2928" xr:uid="{00000000-0005-0000-0000-00003C100000}"/>
    <cellStyle name="60% - 강조색6 23" xfId="2929" xr:uid="{00000000-0005-0000-0000-00003D100000}"/>
    <cellStyle name="60% - 강조색6 24" xfId="2930" xr:uid="{00000000-0005-0000-0000-00003E100000}"/>
    <cellStyle name="60% - 강조색6 25" xfId="2931" xr:uid="{00000000-0005-0000-0000-00003F100000}"/>
    <cellStyle name="60% - 강조색6 26" xfId="2932" xr:uid="{00000000-0005-0000-0000-000040100000}"/>
    <cellStyle name="60% - 강조색6 27" xfId="2933" xr:uid="{00000000-0005-0000-0000-000041100000}"/>
    <cellStyle name="60% - 강조색6 28" xfId="2934" xr:uid="{00000000-0005-0000-0000-000042100000}"/>
    <cellStyle name="60% - 강조색6 29" xfId="2935" xr:uid="{00000000-0005-0000-0000-000043100000}"/>
    <cellStyle name="60% - 강조색6 3" xfId="2936" xr:uid="{00000000-0005-0000-0000-000044100000}"/>
    <cellStyle name="60% - 강조색6 3 2" xfId="6107" xr:uid="{00000000-0005-0000-0000-000045100000}"/>
    <cellStyle name="60% - 강조색6 3 3" xfId="8140" xr:uid="{00000000-0005-0000-0000-000046100000}"/>
    <cellStyle name="60% - 강조색6 3_발생량" xfId="7702" xr:uid="{00000000-0005-0000-0000-000047100000}"/>
    <cellStyle name="60% - 강조색6 30" xfId="2937" xr:uid="{00000000-0005-0000-0000-000048100000}"/>
    <cellStyle name="60% - 강조색6 31" xfId="2938" xr:uid="{00000000-0005-0000-0000-000049100000}"/>
    <cellStyle name="60% - 강조색6 32" xfId="2939" xr:uid="{00000000-0005-0000-0000-00004A100000}"/>
    <cellStyle name="60% - 강조색6 33" xfId="2940" xr:uid="{00000000-0005-0000-0000-00004B100000}"/>
    <cellStyle name="60% - 강조색6 34" xfId="2941" xr:uid="{00000000-0005-0000-0000-00004C100000}"/>
    <cellStyle name="60% - 강조색6 35" xfId="2942" xr:uid="{00000000-0005-0000-0000-00004D100000}"/>
    <cellStyle name="60% - 강조색6 36" xfId="2943" xr:uid="{00000000-0005-0000-0000-00004E100000}"/>
    <cellStyle name="60% - 강조색6 37" xfId="2944" xr:uid="{00000000-0005-0000-0000-00004F100000}"/>
    <cellStyle name="60% - 강조색6 38" xfId="2945" xr:uid="{00000000-0005-0000-0000-000050100000}"/>
    <cellStyle name="60% - 강조색6 39" xfId="2946" xr:uid="{00000000-0005-0000-0000-000051100000}"/>
    <cellStyle name="60% - 강조색6 4" xfId="2947" xr:uid="{00000000-0005-0000-0000-000052100000}"/>
    <cellStyle name="60% - 강조색6 4 2" xfId="6108" xr:uid="{00000000-0005-0000-0000-000053100000}"/>
    <cellStyle name="60% - 강조색6 4 3" xfId="8141" xr:uid="{00000000-0005-0000-0000-000054100000}"/>
    <cellStyle name="60% - 강조색6 4_발생량" xfId="7703" xr:uid="{00000000-0005-0000-0000-000055100000}"/>
    <cellStyle name="60% - 강조색6 40" xfId="2948" xr:uid="{00000000-0005-0000-0000-000056100000}"/>
    <cellStyle name="60% - 강조색6 41" xfId="2949" xr:uid="{00000000-0005-0000-0000-000057100000}"/>
    <cellStyle name="60% - 강조색6 42" xfId="2950" xr:uid="{00000000-0005-0000-0000-000058100000}"/>
    <cellStyle name="60% - 강조색6 43" xfId="2951" xr:uid="{00000000-0005-0000-0000-000059100000}"/>
    <cellStyle name="60% - 강조색6 44" xfId="2952" xr:uid="{00000000-0005-0000-0000-00005A100000}"/>
    <cellStyle name="60% - 강조색6 45" xfId="2953" xr:uid="{00000000-0005-0000-0000-00005B100000}"/>
    <cellStyle name="60% - 강조색6 46" xfId="2954" xr:uid="{00000000-0005-0000-0000-00005C100000}"/>
    <cellStyle name="60% - 강조색6 47" xfId="2955" xr:uid="{00000000-0005-0000-0000-00005D100000}"/>
    <cellStyle name="60% - 강조색6 48" xfId="2956" xr:uid="{00000000-0005-0000-0000-00005E100000}"/>
    <cellStyle name="60% - 강조색6 49" xfId="2957" xr:uid="{00000000-0005-0000-0000-00005F100000}"/>
    <cellStyle name="60% - 강조색6 5" xfId="2958" xr:uid="{00000000-0005-0000-0000-000060100000}"/>
    <cellStyle name="60% - 강조색6 5 2" xfId="6109" xr:uid="{00000000-0005-0000-0000-000061100000}"/>
    <cellStyle name="60% - 강조색6 5 3" xfId="8142" xr:uid="{00000000-0005-0000-0000-000062100000}"/>
    <cellStyle name="60% - 강조색6 5_발생량" xfId="7704" xr:uid="{00000000-0005-0000-0000-000063100000}"/>
    <cellStyle name="60% - 강조색6 50" xfId="2959" xr:uid="{00000000-0005-0000-0000-000064100000}"/>
    <cellStyle name="60% - 강조색6 51" xfId="2960" xr:uid="{00000000-0005-0000-0000-000065100000}"/>
    <cellStyle name="60% - 강조색6 52" xfId="2961" xr:uid="{00000000-0005-0000-0000-000066100000}"/>
    <cellStyle name="60% - 강조색6 53" xfId="2962" xr:uid="{00000000-0005-0000-0000-000067100000}"/>
    <cellStyle name="60% - 강조색6 54" xfId="2963" xr:uid="{00000000-0005-0000-0000-000068100000}"/>
    <cellStyle name="60% - 강조색6 55" xfId="2964" xr:uid="{00000000-0005-0000-0000-000069100000}"/>
    <cellStyle name="60% - 강조색6 56" xfId="2965" xr:uid="{00000000-0005-0000-0000-00006A100000}"/>
    <cellStyle name="60% - 강조색6 57" xfId="2966" xr:uid="{00000000-0005-0000-0000-00006B100000}"/>
    <cellStyle name="60% - 강조색6 58" xfId="2967" xr:uid="{00000000-0005-0000-0000-00006C100000}"/>
    <cellStyle name="60% - 강조색6 59" xfId="2968" xr:uid="{00000000-0005-0000-0000-00006D100000}"/>
    <cellStyle name="60% - 강조색6 6" xfId="2969" xr:uid="{00000000-0005-0000-0000-00006E100000}"/>
    <cellStyle name="60% - 강조색6 6 2" xfId="8143" xr:uid="{00000000-0005-0000-0000-00006F100000}"/>
    <cellStyle name="60% - 강조색6 60" xfId="2970" xr:uid="{00000000-0005-0000-0000-000070100000}"/>
    <cellStyle name="60% - 강조색6 7" xfId="2971" xr:uid="{00000000-0005-0000-0000-000071100000}"/>
    <cellStyle name="60% - 강조색6 7 2" xfId="8144" xr:uid="{00000000-0005-0000-0000-000072100000}"/>
    <cellStyle name="60% - 강조색6 8" xfId="2972" xr:uid="{00000000-0005-0000-0000-000073100000}"/>
    <cellStyle name="60% - 강조색6 9" xfId="2973" xr:uid="{00000000-0005-0000-0000-000074100000}"/>
    <cellStyle name="_x0014_7." xfId="1127" xr:uid="{00000000-0005-0000-0000-000075100000}"/>
    <cellStyle name="82" xfId="6110" xr:uid="{00000000-0005-0000-0000-000076100000}"/>
    <cellStyle name="90" xfId="6111" xr:uid="{00000000-0005-0000-0000-000077100000}"/>
    <cellStyle name="96" xfId="1128" xr:uid="{00000000-0005-0000-0000-000078100000}"/>
    <cellStyle name="A" xfId="7002" xr:uid="{00000000-0005-0000-0000-000079100000}"/>
    <cellStyle name="a [0]_mud plant bolted" xfId="7003" xr:uid="{00000000-0005-0000-0000-00007A100000}"/>
    <cellStyle name="A 2" xfId="7004" xr:uid="{00000000-0005-0000-0000-00007B100000}"/>
    <cellStyle name="A 3" xfId="7005" xr:uid="{00000000-0005-0000-0000-00007C100000}"/>
    <cellStyle name="Ā _x0010_က랐_xdc01_땯_x0001_" xfId="7006" xr:uid="{00000000-0005-0000-0000-00007D100000}"/>
    <cellStyle name="a)" xfId="1444" xr:uid="{00000000-0005-0000-0000-00007E100000}"/>
    <cellStyle name="A_Book1" xfId="7036" xr:uid="{00000000-0005-0000-0000-00007F100000}"/>
    <cellStyle name="A_기성청구(첨부양식)" xfId="7007" xr:uid="{00000000-0005-0000-0000-000080100000}"/>
    <cellStyle name="A_도로" xfId="7008" xr:uid="{00000000-0005-0000-0000-000081100000}"/>
    <cellStyle name="A_무인 자전거 대여시스템 제작.설치-유로아이티에스(2008.10).." xfId="7009" xr:uid="{00000000-0005-0000-0000-000082100000}"/>
    <cellStyle name="A_부대초안" xfId="7010" xr:uid="{00000000-0005-0000-0000-000083100000}"/>
    <cellStyle name="A_부대초안_견적의뢰" xfId="7011" xr:uid="{00000000-0005-0000-0000-000084100000}"/>
    <cellStyle name="A_부대초안_견적의뢰_통영중앙시장(최종)" xfId="7012" xr:uid="{00000000-0005-0000-0000-000085100000}"/>
    <cellStyle name="A_부대초안_견적의뢰_통영중앙시장(최종)_통영중앙시장(최종)" xfId="7013" xr:uid="{00000000-0005-0000-0000-000086100000}"/>
    <cellStyle name="A_부대초안_김포투찰" xfId="7014" xr:uid="{00000000-0005-0000-0000-000087100000}"/>
    <cellStyle name="A_부대초안_김포투찰_견적의뢰" xfId="7015" xr:uid="{00000000-0005-0000-0000-000088100000}"/>
    <cellStyle name="A_부대초안_김포투찰_견적의뢰_통영중앙시장(최종)" xfId="7016" xr:uid="{00000000-0005-0000-0000-000089100000}"/>
    <cellStyle name="A_부대초안_김포투찰_견적의뢰_통영중앙시장(최종)_통영중앙시장(최종)" xfId="7017" xr:uid="{00000000-0005-0000-0000-00008A100000}"/>
    <cellStyle name="A_부대초안_통영중앙시장(최종)" xfId="7018" xr:uid="{00000000-0005-0000-0000-00008B100000}"/>
    <cellStyle name="A_부대초안_통영중앙시장(최종)_통영중앙시장(최종)" xfId="7019" xr:uid="{00000000-0005-0000-0000-00008C100000}"/>
    <cellStyle name="A_토목내역서" xfId="7020" xr:uid="{00000000-0005-0000-0000-00008D100000}"/>
    <cellStyle name="A_토목내역서_도로" xfId="7021" xr:uid="{00000000-0005-0000-0000-00008E100000}"/>
    <cellStyle name="A_토목내역서_부대초안" xfId="7022" xr:uid="{00000000-0005-0000-0000-00008F100000}"/>
    <cellStyle name="A_토목내역서_부대초안_견적의뢰" xfId="7023" xr:uid="{00000000-0005-0000-0000-000090100000}"/>
    <cellStyle name="A_토목내역서_부대초안_견적의뢰_통영중앙시장(최종)" xfId="7024" xr:uid="{00000000-0005-0000-0000-000091100000}"/>
    <cellStyle name="A_토목내역서_부대초안_견적의뢰_통영중앙시장(최종)_통영중앙시장(최종)" xfId="7025" xr:uid="{00000000-0005-0000-0000-000092100000}"/>
    <cellStyle name="A_토목내역서_부대초안_김포투찰" xfId="7026" xr:uid="{00000000-0005-0000-0000-000093100000}"/>
    <cellStyle name="A_토목내역서_부대초안_김포투찰_견적의뢰" xfId="7027" xr:uid="{00000000-0005-0000-0000-000094100000}"/>
    <cellStyle name="A_토목내역서_부대초안_김포투찰_견적의뢰_통영중앙시장(최종)" xfId="7028" xr:uid="{00000000-0005-0000-0000-000095100000}"/>
    <cellStyle name="A_토목내역서_부대초안_김포투찰_견적의뢰_통영중앙시장(최종)_통영중앙시장(최종)" xfId="7029" xr:uid="{00000000-0005-0000-0000-000096100000}"/>
    <cellStyle name="A_토목내역서_부대초안_통영중앙시장(최종)" xfId="7030" xr:uid="{00000000-0005-0000-0000-000097100000}"/>
    <cellStyle name="A_토목내역서_부대초안_통영중앙시장(최종)_통영중앙시장(최종)" xfId="7031" xr:uid="{00000000-0005-0000-0000-000098100000}"/>
    <cellStyle name="A_토목내역서_통영중앙시장(최종)" xfId="7032" xr:uid="{00000000-0005-0000-0000-000099100000}"/>
    <cellStyle name="A_토목내역서_통영중앙시장(최종)_통영중앙시장(최종)" xfId="7033" xr:uid="{00000000-0005-0000-0000-00009A100000}"/>
    <cellStyle name="A_통영중앙시장(최종)" xfId="7034" xr:uid="{00000000-0005-0000-0000-00009B100000}"/>
    <cellStyle name="A_통영중앙시장(최종)_통영중앙시장(최종)" xfId="7035" xr:uid="{00000000-0005-0000-0000-00009C100000}"/>
    <cellStyle name="A¨­￠￢￠O [0]_￠￥U¡Æe¨￢¡Æ ¡¾￠￢Aa¨uE" xfId="1445" xr:uid="{00000000-0005-0000-0000-00009D100000}"/>
    <cellStyle name="A¨­￠￢￠O_￠￥U¡Æe¨￢¡Æ ¡¾￠￢Aa¨uE" xfId="1446" xr:uid="{00000000-0005-0000-0000-00009E100000}"/>
    <cellStyle name="aa" xfId="1447" xr:uid="{00000000-0005-0000-0000-00009F100000}"/>
    <cellStyle name="Aⓒ­" xfId="7037" xr:uid="{00000000-0005-0000-0000-0000A0100000}"/>
    <cellStyle name="Aⓒ­ 2" xfId="7038" xr:uid="{00000000-0005-0000-0000-0000A1100000}"/>
    <cellStyle name="Aⓒ­ 3" xfId="7039" xr:uid="{00000000-0005-0000-0000-0000A2100000}"/>
    <cellStyle name="Accent1" xfId="7611" xr:uid="{00000000-0005-0000-0000-0000A3100000}"/>
    <cellStyle name="Accent2" xfId="7612" xr:uid="{00000000-0005-0000-0000-0000A4100000}"/>
    <cellStyle name="Accent3" xfId="7613" xr:uid="{00000000-0005-0000-0000-0000A5100000}"/>
    <cellStyle name="Accent4" xfId="7614" xr:uid="{00000000-0005-0000-0000-0000A6100000}"/>
    <cellStyle name="Accent5" xfId="7615" xr:uid="{00000000-0005-0000-0000-0000A7100000}"/>
    <cellStyle name="Accent6" xfId="7616" xr:uid="{00000000-0005-0000-0000-0000A8100000}"/>
    <cellStyle name="Actual Date" xfId="1448" xr:uid="{00000000-0005-0000-0000-0000A9100000}"/>
    <cellStyle name="Ae" xfId="7040" xr:uid="{00000000-0005-0000-0000-0000AA100000}"/>
    <cellStyle name="Åë" xfId="1449" xr:uid="{00000000-0005-0000-0000-0000AB100000}"/>
    <cellStyle name="Ae 2" xfId="7041" xr:uid="{00000000-0005-0000-0000-0000AC100000}"/>
    <cellStyle name="Ae 3" xfId="7042" xr:uid="{00000000-0005-0000-0000-0000AD100000}"/>
    <cellStyle name="Aee­ " xfId="1450" xr:uid="{00000000-0005-0000-0000-0000AE100000}"/>
    <cellStyle name="Åëè­ [" xfId="1451" xr:uid="{00000000-0005-0000-0000-0000AF100000}"/>
    <cellStyle name="AeE­ [0]_  A¾  CO  " xfId="7043" xr:uid="{00000000-0005-0000-0000-0000B0100000}"/>
    <cellStyle name="ÅëÈ­ [0]_¸ðÇü¸·" xfId="1452" xr:uid="{00000000-0005-0000-0000-0000B1100000}"/>
    <cellStyle name="AeE­ [0]_¿­¸° INT" xfId="7044" xr:uid="{00000000-0005-0000-0000-0000B2100000}"/>
    <cellStyle name="ÅëÈ­ [0]_»óºÎ¼ö·®Áý°è " xfId="7045" xr:uid="{00000000-0005-0000-0000-0000B3100000}"/>
    <cellStyle name="AeE­ [0]_°eE¹_11¿a½A " xfId="1453" xr:uid="{00000000-0005-0000-0000-0000B4100000}"/>
    <cellStyle name="ÅëÈ­ [0]_¼ÕÀÍ¿¹»ê" xfId="1454" xr:uid="{00000000-0005-0000-0000-0000B5100000}"/>
    <cellStyle name="AeE­ [0]_¼OAI¿¹≫e" xfId="1455" xr:uid="{00000000-0005-0000-0000-0000B6100000}"/>
    <cellStyle name="ÅëÈ­ [0]_Á¦¾È½ÇÀû" xfId="4644" xr:uid="{00000000-0005-0000-0000-0000B7100000}"/>
    <cellStyle name="AeE­ [0]_A¾CO½A¼³ " xfId="7046" xr:uid="{00000000-0005-0000-0000-0000B8100000}"/>
    <cellStyle name="ÅëÈ­ [0]_ÀÎ°Çºñ,¿ÜÁÖºñ" xfId="1456" xr:uid="{00000000-0005-0000-0000-0000B9100000}"/>
    <cellStyle name="AeE­ [0]_AI°Cºn,μμ±Þºn" xfId="1457" xr:uid="{00000000-0005-0000-0000-0000BA100000}"/>
    <cellStyle name="ÅëÈ­ [0]_INQUIRY ¿µ¾÷ÃßÁø " xfId="1458" xr:uid="{00000000-0005-0000-0000-0000BB100000}"/>
    <cellStyle name="AeE­ [0]_INQUIRY ¿μ¾÷AßAø " xfId="1459" xr:uid="{00000000-0005-0000-0000-0000BC100000}"/>
    <cellStyle name="ÅëÈ­ [0]_laroux" xfId="1460" xr:uid="{00000000-0005-0000-0000-0000BD100000}"/>
    <cellStyle name="AeE­ [0]_laroux_1" xfId="1461" xr:uid="{00000000-0005-0000-0000-0000BE100000}"/>
    <cellStyle name="ÅëÈ­ [0]_laroux_1" xfId="1462" xr:uid="{00000000-0005-0000-0000-0000BF100000}"/>
    <cellStyle name="AeE­ [0]_laroux_1_06.농림수산업" xfId="1463" xr:uid="{00000000-0005-0000-0000-0000C0100000}"/>
    <cellStyle name="ÅëÈ­ [0]_laroux_1_06.농림수산업" xfId="1464" xr:uid="{00000000-0005-0000-0000-0000C1100000}"/>
    <cellStyle name="AeE­ [0]_laroux_1_10.주택건설" xfId="1465" xr:uid="{00000000-0005-0000-0000-0000C2100000}"/>
    <cellStyle name="ÅëÈ­ [0]_laroux_1_10.주택건설" xfId="1466" xr:uid="{00000000-0005-0000-0000-0000C3100000}"/>
    <cellStyle name="AeE­ [0]_laroux_1_10.주택건설1" xfId="1467" xr:uid="{00000000-0005-0000-0000-0000C4100000}"/>
    <cellStyle name="ÅëÈ­ [0]_laroux_1_10.주택건설1" xfId="1468" xr:uid="{00000000-0005-0000-0000-0000C5100000}"/>
    <cellStyle name="AeE­ [0]_laroux_1_16.공공행정및 사법1" xfId="1469" xr:uid="{00000000-0005-0000-0000-0000C6100000}"/>
    <cellStyle name="ÅëÈ­ [0]_laroux_1_16.공공행정및 사법1" xfId="1470" xr:uid="{00000000-0005-0000-0000-0000C7100000}"/>
    <cellStyle name="AeE­ [0]_laroux_1_2. 행정구역" xfId="1471" xr:uid="{00000000-0005-0000-0000-0000C8100000}"/>
    <cellStyle name="ÅëÈ­ [0]_laroux_1_2. 행정구역" xfId="1472" xr:uid="{00000000-0005-0000-0000-0000C9100000}"/>
    <cellStyle name="AeE­ [0]_laroux_1_43-06농림" xfId="1473" xr:uid="{00000000-0005-0000-0000-0000CA100000}"/>
    <cellStyle name="ÅëÈ­ [0]_laroux_1_43-06농림" xfId="1474" xr:uid="{00000000-0005-0000-0000-0000CB100000}"/>
    <cellStyle name="AeE­ [0]_laroux_1_43-10주택" xfId="1475" xr:uid="{00000000-0005-0000-0000-0000CC100000}"/>
    <cellStyle name="ÅëÈ­ [0]_laroux_1_43-10주택" xfId="1476" xr:uid="{00000000-0005-0000-0000-0000CD100000}"/>
    <cellStyle name="AeE­ [0]_laroux_1_용인보완" xfId="1477" xr:uid="{00000000-0005-0000-0000-0000CE100000}"/>
    <cellStyle name="ÅëÈ­ [0]_laroux_1_용인보완" xfId="1478" xr:uid="{00000000-0005-0000-0000-0000CF100000}"/>
    <cellStyle name="AeE­ [0]_laroux_1_행정과" xfId="1479" xr:uid="{00000000-0005-0000-0000-0000D0100000}"/>
    <cellStyle name="ÅëÈ­ [0]_laroux_1_행정과" xfId="1480" xr:uid="{00000000-0005-0000-0000-0000D1100000}"/>
    <cellStyle name="AeE­ [0]_laroux_2" xfId="1481" xr:uid="{00000000-0005-0000-0000-0000D2100000}"/>
    <cellStyle name="ÅëÈ­ [0]_laroux_2" xfId="1482" xr:uid="{00000000-0005-0000-0000-0000D3100000}"/>
    <cellStyle name="AeE­ [0]_laroux_2_06.농림수산업" xfId="1483" xr:uid="{00000000-0005-0000-0000-0000D4100000}"/>
    <cellStyle name="ÅëÈ­ [0]_laroux_2_06.농림수산업" xfId="1484" xr:uid="{00000000-0005-0000-0000-0000D5100000}"/>
    <cellStyle name="AeE­ [0]_laroux_2_10.주택건설" xfId="1485" xr:uid="{00000000-0005-0000-0000-0000D6100000}"/>
    <cellStyle name="ÅëÈ­ [0]_laroux_2_10.주택건설" xfId="1486" xr:uid="{00000000-0005-0000-0000-0000D7100000}"/>
    <cellStyle name="AeE­ [0]_laroux_2_10.주택건설1" xfId="1487" xr:uid="{00000000-0005-0000-0000-0000D8100000}"/>
    <cellStyle name="ÅëÈ­ [0]_laroux_2_10.주택건설1" xfId="1488" xr:uid="{00000000-0005-0000-0000-0000D9100000}"/>
    <cellStyle name="AeE­ [0]_laroux_2_16.공공행정및 사법1" xfId="1489" xr:uid="{00000000-0005-0000-0000-0000DA100000}"/>
    <cellStyle name="ÅëÈ­ [0]_laroux_2_16.공공행정및 사법1" xfId="1490" xr:uid="{00000000-0005-0000-0000-0000DB100000}"/>
    <cellStyle name="AeE­ [0]_laroux_2_2. 행정구역" xfId="1491" xr:uid="{00000000-0005-0000-0000-0000DC100000}"/>
    <cellStyle name="ÅëÈ­ [0]_laroux_2_2. 행정구역" xfId="1492" xr:uid="{00000000-0005-0000-0000-0000DD100000}"/>
    <cellStyle name="AeE­ [0]_laroux_2_41-06농림16" xfId="1493" xr:uid="{00000000-0005-0000-0000-0000DE100000}"/>
    <cellStyle name="ÅëÈ­ [0]_laroux_2_41-06농림16" xfId="1494" xr:uid="{00000000-0005-0000-0000-0000DF100000}"/>
    <cellStyle name="AeE­ [0]_laroux_2_41-06농림16_06.농림수산업" xfId="1495" xr:uid="{00000000-0005-0000-0000-0000E0100000}"/>
    <cellStyle name="ÅëÈ­ [0]_laroux_2_41-06농림16_06.농림수산업" xfId="1496" xr:uid="{00000000-0005-0000-0000-0000E1100000}"/>
    <cellStyle name="AeE­ [0]_laroux_2_41-06농림16_10.주택건설" xfId="1497" xr:uid="{00000000-0005-0000-0000-0000E2100000}"/>
    <cellStyle name="ÅëÈ­ [0]_laroux_2_41-06농림16_10.주택건설" xfId="1498" xr:uid="{00000000-0005-0000-0000-0000E3100000}"/>
    <cellStyle name="AeE­ [0]_laroux_2_41-06농림16_10.주택건설1" xfId="1499" xr:uid="{00000000-0005-0000-0000-0000E4100000}"/>
    <cellStyle name="ÅëÈ­ [0]_laroux_2_41-06농림16_10.주택건설1" xfId="1500" xr:uid="{00000000-0005-0000-0000-0000E5100000}"/>
    <cellStyle name="AeE­ [0]_laroux_2_41-06농림16_16.공공행정및 사법1" xfId="1501" xr:uid="{00000000-0005-0000-0000-0000E6100000}"/>
    <cellStyle name="ÅëÈ­ [0]_laroux_2_41-06농림16_16.공공행정및 사법1" xfId="1502" xr:uid="{00000000-0005-0000-0000-0000E7100000}"/>
    <cellStyle name="AeE­ [0]_laroux_2_41-06농림16_2. 행정구역" xfId="1503" xr:uid="{00000000-0005-0000-0000-0000E8100000}"/>
    <cellStyle name="ÅëÈ­ [0]_laroux_2_41-06농림16_2. 행정구역" xfId="1504" xr:uid="{00000000-0005-0000-0000-0000E9100000}"/>
    <cellStyle name="AeE­ [0]_laroux_2_41-06농림16_43-06농림" xfId="1505" xr:uid="{00000000-0005-0000-0000-0000EA100000}"/>
    <cellStyle name="ÅëÈ­ [0]_laroux_2_41-06농림16_43-06농림" xfId="1506" xr:uid="{00000000-0005-0000-0000-0000EB100000}"/>
    <cellStyle name="AeE­ [0]_laroux_2_41-06농림16_43-10주택" xfId="1507" xr:uid="{00000000-0005-0000-0000-0000EC100000}"/>
    <cellStyle name="ÅëÈ­ [0]_laroux_2_41-06농림16_43-10주택" xfId="1508" xr:uid="{00000000-0005-0000-0000-0000ED100000}"/>
    <cellStyle name="AeE­ [0]_laroux_2_41-06농림16_용인보완" xfId="1509" xr:uid="{00000000-0005-0000-0000-0000EE100000}"/>
    <cellStyle name="ÅëÈ­ [0]_laroux_2_41-06농림16_용인보완" xfId="1510" xr:uid="{00000000-0005-0000-0000-0000EF100000}"/>
    <cellStyle name="AeE­ [0]_laroux_2_41-06농림16_행정과" xfId="1511" xr:uid="{00000000-0005-0000-0000-0000F0100000}"/>
    <cellStyle name="ÅëÈ­ [0]_laroux_2_41-06농림16_행정과" xfId="1512" xr:uid="{00000000-0005-0000-0000-0000F1100000}"/>
    <cellStyle name="AeE­ [0]_laroux_2_41-06농림41" xfId="1513" xr:uid="{00000000-0005-0000-0000-0000F2100000}"/>
    <cellStyle name="ÅëÈ­ [0]_laroux_2_41-06농림41" xfId="1514" xr:uid="{00000000-0005-0000-0000-0000F3100000}"/>
    <cellStyle name="AeE­ [0]_laroux_2_43-06농림" xfId="1515" xr:uid="{00000000-0005-0000-0000-0000F4100000}"/>
    <cellStyle name="ÅëÈ­ [0]_laroux_2_43-06농림" xfId="1516" xr:uid="{00000000-0005-0000-0000-0000F5100000}"/>
    <cellStyle name="AeE­ [0]_laroux_2_43-10주택" xfId="1517" xr:uid="{00000000-0005-0000-0000-0000F6100000}"/>
    <cellStyle name="ÅëÈ­ [0]_laroux_2_43-10주택" xfId="1518" xr:uid="{00000000-0005-0000-0000-0000F7100000}"/>
    <cellStyle name="AeE­ [0]_laroux_2_용인보완" xfId="1519" xr:uid="{00000000-0005-0000-0000-0000F8100000}"/>
    <cellStyle name="ÅëÈ­ [0]_laroux_2_용인보완" xfId="1520" xr:uid="{00000000-0005-0000-0000-0000F9100000}"/>
    <cellStyle name="AeE­ [0]_laroux_2_행정과" xfId="1521" xr:uid="{00000000-0005-0000-0000-0000FA100000}"/>
    <cellStyle name="ÅëÈ­ [0]_laroux_2_행정과" xfId="1522" xr:uid="{00000000-0005-0000-0000-0000FB100000}"/>
    <cellStyle name="AeE­ [0]_º≫¼± ±æ¾i±uºI ¼o·R Ay°eC￥ " xfId="7047" xr:uid="{00000000-0005-0000-0000-0000FC100000}"/>
    <cellStyle name="ÅëÈ­ [0]_Sheet1" xfId="1523" xr:uid="{00000000-0005-0000-0000-0000FD100000}"/>
    <cellStyle name="AeE­ [0]_Sheet1_06.농림수산업" xfId="1524" xr:uid="{00000000-0005-0000-0000-0000FE100000}"/>
    <cellStyle name="ÅëÈ­ [0]_Sheet1_06.농림수산업" xfId="1525" xr:uid="{00000000-0005-0000-0000-0000FF100000}"/>
    <cellStyle name="AeE­ [0]_Sheet1_10.주택건설" xfId="1526" xr:uid="{00000000-0005-0000-0000-000000110000}"/>
    <cellStyle name="ÅëÈ­ [0]_Sheet1_10.주택건설" xfId="1527" xr:uid="{00000000-0005-0000-0000-000001110000}"/>
    <cellStyle name="AeE­ [0]_Sheet1_10.주택건설1" xfId="1528" xr:uid="{00000000-0005-0000-0000-000002110000}"/>
    <cellStyle name="ÅëÈ­ [0]_Sheet1_10.주택건설1" xfId="1529" xr:uid="{00000000-0005-0000-0000-000003110000}"/>
    <cellStyle name="AeE­ [0]_Sheet1_16.공공행정및 사법1" xfId="1530" xr:uid="{00000000-0005-0000-0000-000004110000}"/>
    <cellStyle name="ÅëÈ­ [0]_Sheet1_16.공공행정및 사법1" xfId="1531" xr:uid="{00000000-0005-0000-0000-000005110000}"/>
    <cellStyle name="AeE­ [0]_Sheet1_2. 행정구역" xfId="1532" xr:uid="{00000000-0005-0000-0000-000006110000}"/>
    <cellStyle name="ÅëÈ­ [0]_Sheet1_2. 행정구역" xfId="1533" xr:uid="{00000000-0005-0000-0000-000007110000}"/>
    <cellStyle name="AeE­ [0]_Sheet1_43-06농림" xfId="1534" xr:uid="{00000000-0005-0000-0000-000008110000}"/>
    <cellStyle name="ÅëÈ­ [0]_Sheet1_43-06농림" xfId="1535" xr:uid="{00000000-0005-0000-0000-000009110000}"/>
    <cellStyle name="AeE­ [0]_Sheet1_43-10주택" xfId="1536" xr:uid="{00000000-0005-0000-0000-00000A110000}"/>
    <cellStyle name="ÅëÈ­ [0]_Sheet1_43-10주택" xfId="1537" xr:uid="{00000000-0005-0000-0000-00000B110000}"/>
    <cellStyle name="AeE­ [0]_Sheet1_용인보완" xfId="1538" xr:uid="{00000000-0005-0000-0000-00000C110000}"/>
    <cellStyle name="ÅëÈ­ [0]_Sheet1_용인보완" xfId="1539" xr:uid="{00000000-0005-0000-0000-00000D110000}"/>
    <cellStyle name="AeE­ [0]_Sheet1_행정과" xfId="1540" xr:uid="{00000000-0005-0000-0000-00000E110000}"/>
    <cellStyle name="ÅëÈ­ [0]_Sheet1_행정과" xfId="1541" xr:uid="{00000000-0005-0000-0000-00000F110000}"/>
    <cellStyle name="Aee­ _06년)하이패스_점검내역" xfId="7048" xr:uid="{00000000-0005-0000-0000-000010110000}"/>
    <cellStyle name="AeE­_  A¾  CO  " xfId="7049" xr:uid="{00000000-0005-0000-0000-000011110000}"/>
    <cellStyle name="ÅëÈ­_¸ðÇü¸·" xfId="1542" xr:uid="{00000000-0005-0000-0000-000012110000}"/>
    <cellStyle name="AeE­_¿­¸° INT" xfId="7050" xr:uid="{00000000-0005-0000-0000-000013110000}"/>
    <cellStyle name="ÅëÈ­_»óºÎ¼ö·®Áý°è " xfId="7051" xr:uid="{00000000-0005-0000-0000-000014110000}"/>
    <cellStyle name="AeE­_°eE¹_11¿a½A " xfId="1543" xr:uid="{00000000-0005-0000-0000-000015110000}"/>
    <cellStyle name="ÅëÈ­_¼ÕÀÍ¿¹»ê" xfId="1544" xr:uid="{00000000-0005-0000-0000-000016110000}"/>
    <cellStyle name="AeE­_¼OAI¿¹≫e" xfId="1545" xr:uid="{00000000-0005-0000-0000-000017110000}"/>
    <cellStyle name="ÅëÈ­_Á¦¾È½ÇÀû" xfId="4645" xr:uid="{00000000-0005-0000-0000-000018110000}"/>
    <cellStyle name="AeE­_A¾CO½A¼³ " xfId="7052" xr:uid="{00000000-0005-0000-0000-000019110000}"/>
    <cellStyle name="ÅëÈ­_ÀÎ°Çºñ,¿ÜÁÖºñ" xfId="1546" xr:uid="{00000000-0005-0000-0000-00001A110000}"/>
    <cellStyle name="AeE­_AI°Cºn,μμ±Þºn" xfId="1547" xr:uid="{00000000-0005-0000-0000-00001B110000}"/>
    <cellStyle name="ÅëÈ­_INQUIRY ¿µ¾÷ÃßÁø " xfId="1548" xr:uid="{00000000-0005-0000-0000-00001C110000}"/>
    <cellStyle name="AeE­_INQUIRY ¿μ¾÷AßAø " xfId="1549" xr:uid="{00000000-0005-0000-0000-00001D110000}"/>
    <cellStyle name="ÅëÈ­_laroux" xfId="1550" xr:uid="{00000000-0005-0000-0000-00001E110000}"/>
    <cellStyle name="AeE­_laroux_1" xfId="1551" xr:uid="{00000000-0005-0000-0000-00001F110000}"/>
    <cellStyle name="ÅëÈ­_laroux_1" xfId="1552" xr:uid="{00000000-0005-0000-0000-000020110000}"/>
    <cellStyle name="AeE­_laroux_1_06.농림수산업" xfId="1553" xr:uid="{00000000-0005-0000-0000-000021110000}"/>
    <cellStyle name="ÅëÈ­_laroux_1_06.농림수산업" xfId="1554" xr:uid="{00000000-0005-0000-0000-000022110000}"/>
    <cellStyle name="AeE­_laroux_1_10.주택건설" xfId="1555" xr:uid="{00000000-0005-0000-0000-000023110000}"/>
    <cellStyle name="ÅëÈ­_laroux_1_10.주택건설" xfId="1556" xr:uid="{00000000-0005-0000-0000-000024110000}"/>
    <cellStyle name="AeE­_laroux_1_10.주택건설1" xfId="1557" xr:uid="{00000000-0005-0000-0000-000025110000}"/>
    <cellStyle name="ÅëÈ­_laroux_1_10.주택건설1" xfId="1558" xr:uid="{00000000-0005-0000-0000-000026110000}"/>
    <cellStyle name="AeE­_laroux_1_16.공공행정및 사법1" xfId="1559" xr:uid="{00000000-0005-0000-0000-000027110000}"/>
    <cellStyle name="ÅëÈ­_laroux_1_16.공공행정및 사법1" xfId="1560" xr:uid="{00000000-0005-0000-0000-000028110000}"/>
    <cellStyle name="AeE­_laroux_1_2. 행정구역" xfId="1561" xr:uid="{00000000-0005-0000-0000-000029110000}"/>
    <cellStyle name="ÅëÈ­_laroux_1_2. 행정구역" xfId="1562" xr:uid="{00000000-0005-0000-0000-00002A110000}"/>
    <cellStyle name="AeE­_laroux_1_43-06농림" xfId="1563" xr:uid="{00000000-0005-0000-0000-00002B110000}"/>
    <cellStyle name="ÅëÈ­_laroux_1_43-06농림" xfId="1564" xr:uid="{00000000-0005-0000-0000-00002C110000}"/>
    <cellStyle name="AeE­_laroux_1_43-10주택" xfId="1565" xr:uid="{00000000-0005-0000-0000-00002D110000}"/>
    <cellStyle name="ÅëÈ­_laroux_1_43-10주택" xfId="1566" xr:uid="{00000000-0005-0000-0000-00002E110000}"/>
    <cellStyle name="AeE­_laroux_1_용인보완" xfId="1567" xr:uid="{00000000-0005-0000-0000-00002F110000}"/>
    <cellStyle name="ÅëÈ­_laroux_1_용인보완" xfId="1568" xr:uid="{00000000-0005-0000-0000-000030110000}"/>
    <cellStyle name="AeE­_laroux_1_행정과" xfId="1569" xr:uid="{00000000-0005-0000-0000-000031110000}"/>
    <cellStyle name="ÅëÈ­_laroux_1_행정과" xfId="1570" xr:uid="{00000000-0005-0000-0000-000032110000}"/>
    <cellStyle name="AeE­_laroux_2" xfId="1571" xr:uid="{00000000-0005-0000-0000-000033110000}"/>
    <cellStyle name="ÅëÈ­_laroux_2" xfId="1572" xr:uid="{00000000-0005-0000-0000-000034110000}"/>
    <cellStyle name="AeE­_laroux_2_06.농림수산업" xfId="1573" xr:uid="{00000000-0005-0000-0000-000035110000}"/>
    <cellStyle name="ÅëÈ­_laroux_2_06.농림수산업" xfId="1574" xr:uid="{00000000-0005-0000-0000-000036110000}"/>
    <cellStyle name="AeE­_laroux_2_10.주택건설" xfId="1575" xr:uid="{00000000-0005-0000-0000-000037110000}"/>
    <cellStyle name="ÅëÈ­_laroux_2_10.주택건설" xfId="1576" xr:uid="{00000000-0005-0000-0000-000038110000}"/>
    <cellStyle name="AeE­_laroux_2_10.주택건설1" xfId="1577" xr:uid="{00000000-0005-0000-0000-000039110000}"/>
    <cellStyle name="ÅëÈ­_laroux_2_10.주택건설1" xfId="1578" xr:uid="{00000000-0005-0000-0000-00003A110000}"/>
    <cellStyle name="AeE­_laroux_2_16.공공행정및 사법1" xfId="1579" xr:uid="{00000000-0005-0000-0000-00003B110000}"/>
    <cellStyle name="ÅëÈ­_laroux_2_16.공공행정및 사법1" xfId="1580" xr:uid="{00000000-0005-0000-0000-00003C110000}"/>
    <cellStyle name="AeE­_laroux_2_2. 행정구역" xfId="1581" xr:uid="{00000000-0005-0000-0000-00003D110000}"/>
    <cellStyle name="ÅëÈ­_laroux_2_2. 행정구역" xfId="1582" xr:uid="{00000000-0005-0000-0000-00003E110000}"/>
    <cellStyle name="AeE­_laroux_2_41-06농림16" xfId="1583" xr:uid="{00000000-0005-0000-0000-00003F110000}"/>
    <cellStyle name="ÅëÈ­_laroux_2_41-06농림16" xfId="1584" xr:uid="{00000000-0005-0000-0000-000040110000}"/>
    <cellStyle name="AeE­_laroux_2_41-06농림16_06.농림수산업" xfId="1585" xr:uid="{00000000-0005-0000-0000-000041110000}"/>
    <cellStyle name="ÅëÈ­_laroux_2_41-06농림16_06.농림수산업" xfId="1586" xr:uid="{00000000-0005-0000-0000-000042110000}"/>
    <cellStyle name="AeE­_laroux_2_41-06농림16_10.주택건설" xfId="1587" xr:uid="{00000000-0005-0000-0000-000043110000}"/>
    <cellStyle name="ÅëÈ­_laroux_2_41-06농림16_10.주택건설" xfId="1588" xr:uid="{00000000-0005-0000-0000-000044110000}"/>
    <cellStyle name="AeE­_laroux_2_41-06농림16_10.주택건설1" xfId="1589" xr:uid="{00000000-0005-0000-0000-000045110000}"/>
    <cellStyle name="ÅëÈ­_laroux_2_41-06농림16_10.주택건설1" xfId="1590" xr:uid="{00000000-0005-0000-0000-000046110000}"/>
    <cellStyle name="AeE­_laroux_2_41-06농림16_16.공공행정및 사법1" xfId="1591" xr:uid="{00000000-0005-0000-0000-000047110000}"/>
    <cellStyle name="ÅëÈ­_laroux_2_41-06농림16_16.공공행정및 사법1" xfId="1592" xr:uid="{00000000-0005-0000-0000-000048110000}"/>
    <cellStyle name="AeE­_laroux_2_41-06농림16_2. 행정구역" xfId="1593" xr:uid="{00000000-0005-0000-0000-000049110000}"/>
    <cellStyle name="ÅëÈ­_laroux_2_41-06농림16_2. 행정구역" xfId="1594" xr:uid="{00000000-0005-0000-0000-00004A110000}"/>
    <cellStyle name="AeE­_laroux_2_41-06농림16_43-06농림" xfId="1595" xr:uid="{00000000-0005-0000-0000-00004B110000}"/>
    <cellStyle name="ÅëÈ­_laroux_2_41-06농림16_43-06농림" xfId="1596" xr:uid="{00000000-0005-0000-0000-00004C110000}"/>
    <cellStyle name="AeE­_laroux_2_41-06농림16_43-10주택" xfId="1597" xr:uid="{00000000-0005-0000-0000-00004D110000}"/>
    <cellStyle name="ÅëÈ­_laroux_2_41-06농림16_43-10주택" xfId="1598" xr:uid="{00000000-0005-0000-0000-00004E110000}"/>
    <cellStyle name="AeE­_laroux_2_41-06농림16_용인보완" xfId="1599" xr:uid="{00000000-0005-0000-0000-00004F110000}"/>
    <cellStyle name="ÅëÈ­_laroux_2_41-06농림16_용인보완" xfId="1600" xr:uid="{00000000-0005-0000-0000-000050110000}"/>
    <cellStyle name="AeE­_laroux_2_41-06농림16_행정과" xfId="1601" xr:uid="{00000000-0005-0000-0000-000051110000}"/>
    <cellStyle name="ÅëÈ­_laroux_2_41-06농림16_행정과" xfId="1602" xr:uid="{00000000-0005-0000-0000-000052110000}"/>
    <cellStyle name="AeE­_laroux_2_41-06농림41" xfId="1603" xr:uid="{00000000-0005-0000-0000-000053110000}"/>
    <cellStyle name="ÅëÈ­_laroux_2_41-06농림41" xfId="1604" xr:uid="{00000000-0005-0000-0000-000054110000}"/>
    <cellStyle name="AeE­_laroux_2_43-06농림" xfId="1605" xr:uid="{00000000-0005-0000-0000-000055110000}"/>
    <cellStyle name="ÅëÈ­_laroux_2_43-06농림" xfId="1606" xr:uid="{00000000-0005-0000-0000-000056110000}"/>
    <cellStyle name="AeE­_laroux_2_43-10주택" xfId="1607" xr:uid="{00000000-0005-0000-0000-000057110000}"/>
    <cellStyle name="ÅëÈ­_laroux_2_43-10주택" xfId="1608" xr:uid="{00000000-0005-0000-0000-000058110000}"/>
    <cellStyle name="AeE­_laroux_2_용인보완" xfId="1609" xr:uid="{00000000-0005-0000-0000-000059110000}"/>
    <cellStyle name="ÅëÈ­_laroux_2_용인보완" xfId="1610" xr:uid="{00000000-0005-0000-0000-00005A110000}"/>
    <cellStyle name="AeE­_laroux_2_행정과" xfId="1611" xr:uid="{00000000-0005-0000-0000-00005B110000}"/>
    <cellStyle name="ÅëÈ­_laroux_2_행정과" xfId="1612" xr:uid="{00000000-0005-0000-0000-00005C110000}"/>
    <cellStyle name="AeE­_º≫¼± ±æ¾i±uºI ¼o·R Ay°eC￥ " xfId="7053" xr:uid="{00000000-0005-0000-0000-00005D110000}"/>
    <cellStyle name="ÅëÈ­_Sheet1" xfId="1613" xr:uid="{00000000-0005-0000-0000-00005E110000}"/>
    <cellStyle name="AeE­_Sheet1_06.농림수산업" xfId="1614" xr:uid="{00000000-0005-0000-0000-00005F110000}"/>
    <cellStyle name="ÅëÈ­_Sheet1_06.농림수산업" xfId="1615" xr:uid="{00000000-0005-0000-0000-000060110000}"/>
    <cellStyle name="AeE­_Sheet1_10.주택건설" xfId="1616" xr:uid="{00000000-0005-0000-0000-000061110000}"/>
    <cellStyle name="ÅëÈ­_Sheet1_10.주택건설" xfId="1617" xr:uid="{00000000-0005-0000-0000-000062110000}"/>
    <cellStyle name="AeE­_Sheet1_10.주택건설1" xfId="1618" xr:uid="{00000000-0005-0000-0000-000063110000}"/>
    <cellStyle name="ÅëÈ­_Sheet1_10.주택건설1" xfId="1619" xr:uid="{00000000-0005-0000-0000-000064110000}"/>
    <cellStyle name="AeE­_Sheet1_16.공공행정및 사법1" xfId="1620" xr:uid="{00000000-0005-0000-0000-000065110000}"/>
    <cellStyle name="ÅëÈ­_Sheet1_16.공공행정및 사법1" xfId="1621" xr:uid="{00000000-0005-0000-0000-000066110000}"/>
    <cellStyle name="AeE­_Sheet1_2. 행정구역" xfId="1622" xr:uid="{00000000-0005-0000-0000-000067110000}"/>
    <cellStyle name="ÅëÈ­_Sheet1_2. 행정구역" xfId="1623" xr:uid="{00000000-0005-0000-0000-000068110000}"/>
    <cellStyle name="AeE­_Sheet1_41-06농림16" xfId="1624" xr:uid="{00000000-0005-0000-0000-000069110000}"/>
    <cellStyle name="ÅëÈ­_Sheet1_41-06농림16" xfId="1625" xr:uid="{00000000-0005-0000-0000-00006A110000}"/>
    <cellStyle name="AeE­_Sheet1_41-06농림16_06.농림수산업" xfId="1626" xr:uid="{00000000-0005-0000-0000-00006B110000}"/>
    <cellStyle name="ÅëÈ­_Sheet1_41-06농림16_06.농림수산업" xfId="1627" xr:uid="{00000000-0005-0000-0000-00006C110000}"/>
    <cellStyle name="AeE­_Sheet1_41-06농림16_10.주택건설" xfId="1628" xr:uid="{00000000-0005-0000-0000-00006D110000}"/>
    <cellStyle name="ÅëÈ­_Sheet1_41-06농림16_10.주택건설" xfId="1629" xr:uid="{00000000-0005-0000-0000-00006E110000}"/>
    <cellStyle name="AeE­_Sheet1_41-06농림16_10.주택건설1" xfId="1630" xr:uid="{00000000-0005-0000-0000-00006F110000}"/>
    <cellStyle name="ÅëÈ­_Sheet1_41-06농림16_10.주택건설1" xfId="1631" xr:uid="{00000000-0005-0000-0000-000070110000}"/>
    <cellStyle name="AeE­_Sheet1_41-06농림16_16.공공행정및 사법1" xfId="1632" xr:uid="{00000000-0005-0000-0000-000071110000}"/>
    <cellStyle name="ÅëÈ­_Sheet1_41-06농림16_16.공공행정및 사법1" xfId="1633" xr:uid="{00000000-0005-0000-0000-000072110000}"/>
    <cellStyle name="AeE­_Sheet1_41-06농림16_2. 행정구역" xfId="1634" xr:uid="{00000000-0005-0000-0000-000073110000}"/>
    <cellStyle name="ÅëÈ­_Sheet1_41-06농림16_2. 행정구역" xfId="1635" xr:uid="{00000000-0005-0000-0000-000074110000}"/>
    <cellStyle name="AeE­_Sheet1_41-06농림16_43-06농림" xfId="1636" xr:uid="{00000000-0005-0000-0000-000075110000}"/>
    <cellStyle name="ÅëÈ­_Sheet1_41-06농림16_43-06농림" xfId="1637" xr:uid="{00000000-0005-0000-0000-000076110000}"/>
    <cellStyle name="AeE­_Sheet1_41-06농림16_43-10주택" xfId="1638" xr:uid="{00000000-0005-0000-0000-000077110000}"/>
    <cellStyle name="ÅëÈ­_Sheet1_41-06농림16_43-10주택" xfId="1639" xr:uid="{00000000-0005-0000-0000-000078110000}"/>
    <cellStyle name="AeE­_Sheet1_41-06농림16_용인보완" xfId="1640" xr:uid="{00000000-0005-0000-0000-000079110000}"/>
    <cellStyle name="ÅëÈ­_Sheet1_41-06농림16_용인보완" xfId="1641" xr:uid="{00000000-0005-0000-0000-00007A110000}"/>
    <cellStyle name="AeE­_Sheet1_41-06농림16_행정과" xfId="1642" xr:uid="{00000000-0005-0000-0000-00007B110000}"/>
    <cellStyle name="ÅëÈ­_Sheet1_41-06농림16_행정과" xfId="1643" xr:uid="{00000000-0005-0000-0000-00007C110000}"/>
    <cellStyle name="AeE­_Sheet1_41-06농림41" xfId="1644" xr:uid="{00000000-0005-0000-0000-00007D110000}"/>
    <cellStyle name="ÅëÈ­_Sheet1_41-06농림41" xfId="1645" xr:uid="{00000000-0005-0000-0000-00007E110000}"/>
    <cellStyle name="AeE­_Sheet1_43-06농림" xfId="1646" xr:uid="{00000000-0005-0000-0000-00007F110000}"/>
    <cellStyle name="ÅëÈ­_Sheet1_43-06농림" xfId="1647" xr:uid="{00000000-0005-0000-0000-000080110000}"/>
    <cellStyle name="AeE­_Sheet1_43-10주택" xfId="1648" xr:uid="{00000000-0005-0000-0000-000081110000}"/>
    <cellStyle name="ÅëÈ­_Sheet1_43-10주택" xfId="1649" xr:uid="{00000000-0005-0000-0000-000082110000}"/>
    <cellStyle name="AeE­_Sheet1_용인보완" xfId="1650" xr:uid="{00000000-0005-0000-0000-000083110000}"/>
    <cellStyle name="ÅëÈ­_Sheet1_용인보완" xfId="1651" xr:uid="{00000000-0005-0000-0000-000084110000}"/>
    <cellStyle name="AeE­_Sheet1_행정과" xfId="1652" xr:uid="{00000000-0005-0000-0000-000085110000}"/>
    <cellStyle name="ÅëÈ­_Sheet1_행정과" xfId="1653" xr:uid="{00000000-0005-0000-0000-000086110000}"/>
    <cellStyle name="Aee¡" xfId="7054" xr:uid="{00000000-0005-0000-0000-000087110000}"/>
    <cellStyle name="Aee¡ 2" xfId="7055" xr:uid="{00000000-0005-0000-0000-000088110000}"/>
    <cellStyle name="Aee¡ 3" xfId="7056" xr:uid="{00000000-0005-0000-0000-000089110000}"/>
    <cellStyle name="AeE¡ⓒ [0]_￠￥U¡Æe¨￢¡Æ ¡¾￠￢Aa¨uE" xfId="1654" xr:uid="{00000000-0005-0000-0000-00008A110000}"/>
    <cellStyle name="AeE¡ⓒ_￠￥U¡Æe¨￢¡Æ ¡¾￠￢Aa¨uE" xfId="1655" xr:uid="{00000000-0005-0000-0000-00008B110000}"/>
    <cellStyle name="Æu¼¾æR" xfId="1656" xr:uid="{00000000-0005-0000-0000-00008C110000}"/>
    <cellStyle name="Afrundet valuta_PLDT" xfId="1657" xr:uid="{00000000-0005-0000-0000-00008D110000}"/>
    <cellStyle name="ALIGNMENT" xfId="1658" xr:uid="{00000000-0005-0000-0000-00008E110000}"/>
    <cellStyle name="AoA¤μCAo ¾EA½" xfId="1659" xr:uid="{00000000-0005-0000-0000-00008F110000}"/>
    <cellStyle name="AoA¤μCAo ¾EA½ 2" xfId="7057" xr:uid="{00000000-0005-0000-0000-000090110000}"/>
    <cellStyle name="AoA¤μCAo ¾EA½ 3" xfId="7058" xr:uid="{00000000-0005-0000-0000-000091110000}"/>
    <cellStyle name="AoA¤μCAo ¾EA½ 4" xfId="7059" xr:uid="{00000000-0005-0000-0000-000092110000}"/>
    <cellStyle name="AoA¤μCAo ¾EA½ 5" xfId="7060" xr:uid="{00000000-0005-0000-0000-000093110000}"/>
    <cellStyle name="AoA¤μCAo ¾EA½ 6" xfId="7061" xr:uid="{00000000-0005-0000-0000-000094110000}"/>
    <cellStyle name="AoA¤μCAo ¾EA½ 7" xfId="7062" xr:uid="{00000000-0005-0000-0000-000095110000}"/>
    <cellStyle name="AoA¤μCAo ¾EA½ 8" xfId="7063" xr:uid="{00000000-0005-0000-0000-000096110000}"/>
    <cellStyle name="AoA¤μCAo ¾EA½ 9" xfId="7064" xr:uid="{00000000-0005-0000-0000-000097110000}"/>
    <cellStyle name="AoA¤μCAo ¾EA½_발생량" xfId="7705" xr:uid="{00000000-0005-0000-0000-000098110000}"/>
    <cellStyle name="Äþ" xfId="1660" xr:uid="{00000000-0005-0000-0000-000099110000}"/>
    <cellStyle name="Aþ¸" xfId="7065" xr:uid="{00000000-0005-0000-0000-00009A110000}"/>
    <cellStyle name="Aþ¸ 2" xfId="7066" xr:uid="{00000000-0005-0000-0000-00009B110000}"/>
    <cellStyle name="Aþ¸ 3" xfId="7067" xr:uid="{00000000-0005-0000-0000-00009C110000}"/>
    <cellStyle name="Äþ¸¶ [" xfId="1661" xr:uid="{00000000-0005-0000-0000-00009D110000}"/>
    <cellStyle name="AÞ¸¶ [0]_  A¾  CO  " xfId="7068" xr:uid="{00000000-0005-0000-0000-00009E110000}"/>
    <cellStyle name="ÄÞ¸¶ [0]_¸ðÇü¸·" xfId="1662" xr:uid="{00000000-0005-0000-0000-00009F110000}"/>
    <cellStyle name="AÞ¸¶ [0]_¿­¸° INT" xfId="7069" xr:uid="{00000000-0005-0000-0000-0000A0110000}"/>
    <cellStyle name="ÄÞ¸¶ [0]_»óºÎ¼ö·®Áý°è " xfId="7070" xr:uid="{00000000-0005-0000-0000-0000A1110000}"/>
    <cellStyle name="AÞ¸¶ [0]_°eE¹_11¿a½A " xfId="1663" xr:uid="{00000000-0005-0000-0000-0000A2110000}"/>
    <cellStyle name="ÄÞ¸¶ [0]_¼ÕÀÍ¿¹»ê" xfId="1664" xr:uid="{00000000-0005-0000-0000-0000A3110000}"/>
    <cellStyle name="AÞ¸¶ [0]_¼OAI¿¹≫e" xfId="1665" xr:uid="{00000000-0005-0000-0000-0000A4110000}"/>
    <cellStyle name="ÄÞ¸¶ [0]_Á¦¾È½ÇÀû" xfId="4646" xr:uid="{00000000-0005-0000-0000-0000A5110000}"/>
    <cellStyle name="AÞ¸¶ [0]_A¾CO½A¼³ " xfId="7071" xr:uid="{00000000-0005-0000-0000-0000A6110000}"/>
    <cellStyle name="ÄÞ¸¶ [0]_ÀÎ°Çºñ,¿ÜÁÖºñ" xfId="1666" xr:uid="{00000000-0005-0000-0000-0000A7110000}"/>
    <cellStyle name="AÞ¸¶ [0]_AI°Cºn,μμ±Þºn" xfId="1667" xr:uid="{00000000-0005-0000-0000-0000A8110000}"/>
    <cellStyle name="ÄÞ¸¶ [0]_INQUIRY ¿µ¾÷ÃßÁø " xfId="1668" xr:uid="{00000000-0005-0000-0000-0000A9110000}"/>
    <cellStyle name="AÞ¸¶ [0]_INQUIRY ¿μ¾÷AßAø " xfId="1669" xr:uid="{00000000-0005-0000-0000-0000AA110000}"/>
    <cellStyle name="ÄÞ¸¶ [0]_laroux" xfId="1670" xr:uid="{00000000-0005-0000-0000-0000AB110000}"/>
    <cellStyle name="AÞ¸¶ [0]_laroux_1" xfId="1671" xr:uid="{00000000-0005-0000-0000-0000AC110000}"/>
    <cellStyle name="ÄÞ¸¶ [0]_laroux_1" xfId="1672" xr:uid="{00000000-0005-0000-0000-0000AD110000}"/>
    <cellStyle name="AÞ¸¶ [0]_laroux_도담차량공작실설계서" xfId="7072" xr:uid="{00000000-0005-0000-0000-0000AE110000}"/>
    <cellStyle name="ÄÞ¸¶ [0]_laroux_도담차량공작실설계서" xfId="7073" xr:uid="{00000000-0005-0000-0000-0000AF110000}"/>
    <cellStyle name="AÞ¸¶ [0]_laroux_도담차량공작실신설공사" xfId="7074" xr:uid="{00000000-0005-0000-0000-0000B0110000}"/>
    <cellStyle name="ÄÞ¸¶ [0]_laroux_도담차량공작실신설공사" xfId="7075" xr:uid="{00000000-0005-0000-0000-0000B1110000}"/>
    <cellStyle name="AÞ¸¶ [0]_laroux_상장가도교설계서" xfId="7076" xr:uid="{00000000-0005-0000-0000-0000B2110000}"/>
    <cellStyle name="ÄÞ¸¶ [0]_laroux_상장가도교수량산출" xfId="7077" xr:uid="{00000000-0005-0000-0000-0000B3110000}"/>
    <cellStyle name="AÞ¸¶ [0]_º≫¼± ±æ¾i±uºI ¼o·R Ay°eC￥ " xfId="7078" xr:uid="{00000000-0005-0000-0000-0000B4110000}"/>
    <cellStyle name="ÄÞ¸¶ [0]_Sheet1" xfId="1673" xr:uid="{00000000-0005-0000-0000-0000B5110000}"/>
    <cellStyle name="AÞ¸¶ [0]_Sheet1_06.농림수산업" xfId="1674" xr:uid="{00000000-0005-0000-0000-0000B6110000}"/>
    <cellStyle name="ÄÞ¸¶ [0]_Sheet1_06.농림수산업" xfId="1675" xr:uid="{00000000-0005-0000-0000-0000B7110000}"/>
    <cellStyle name="AÞ¸¶ [0]_Sheet1_10.주택건설" xfId="1676" xr:uid="{00000000-0005-0000-0000-0000B8110000}"/>
    <cellStyle name="ÄÞ¸¶ [0]_Sheet1_10.주택건설" xfId="1677" xr:uid="{00000000-0005-0000-0000-0000B9110000}"/>
    <cellStyle name="AÞ¸¶ [0]_Sheet1_10.주택건설1" xfId="1678" xr:uid="{00000000-0005-0000-0000-0000BA110000}"/>
    <cellStyle name="ÄÞ¸¶ [0]_Sheet1_10.주택건설1" xfId="1679" xr:uid="{00000000-0005-0000-0000-0000BB110000}"/>
    <cellStyle name="AÞ¸¶ [0]_Sheet1_16.공공행정및 사법1" xfId="1680" xr:uid="{00000000-0005-0000-0000-0000BC110000}"/>
    <cellStyle name="ÄÞ¸¶ [0]_Sheet1_16.공공행정및 사법1" xfId="1681" xr:uid="{00000000-0005-0000-0000-0000BD110000}"/>
    <cellStyle name="AÞ¸¶ [0]_Sheet1_2. 행정구역" xfId="1682" xr:uid="{00000000-0005-0000-0000-0000BE110000}"/>
    <cellStyle name="ÄÞ¸¶ [0]_Sheet1_2. 행정구역" xfId="1683" xr:uid="{00000000-0005-0000-0000-0000BF110000}"/>
    <cellStyle name="AÞ¸¶ [0]_Sheet1_43-06농림" xfId="1684" xr:uid="{00000000-0005-0000-0000-0000C0110000}"/>
    <cellStyle name="ÄÞ¸¶ [0]_Sheet1_43-06농림" xfId="1685" xr:uid="{00000000-0005-0000-0000-0000C1110000}"/>
    <cellStyle name="AÞ¸¶ [0]_Sheet1_43-10주택" xfId="1686" xr:uid="{00000000-0005-0000-0000-0000C2110000}"/>
    <cellStyle name="ÄÞ¸¶ [0]_Sheet1_43-10주택" xfId="1687" xr:uid="{00000000-0005-0000-0000-0000C3110000}"/>
    <cellStyle name="AÞ¸¶ [0]_Sheet1_용인보완" xfId="1688" xr:uid="{00000000-0005-0000-0000-0000C4110000}"/>
    <cellStyle name="ÄÞ¸¶ [0]_Sheet1_용인보완" xfId="1689" xr:uid="{00000000-0005-0000-0000-0000C5110000}"/>
    <cellStyle name="AÞ¸¶ [0]_Sheet1_행정과" xfId="1690" xr:uid="{00000000-0005-0000-0000-0000C6110000}"/>
    <cellStyle name="ÄÞ¸¶ [0]_Sheet1_행정과" xfId="1691" xr:uid="{00000000-0005-0000-0000-0000C7110000}"/>
    <cellStyle name="AÞ¸¶_  A¾  CO  " xfId="7079" xr:uid="{00000000-0005-0000-0000-0000C8110000}"/>
    <cellStyle name="ÄÞ¸¶_¸ðÇü¸·" xfId="1692" xr:uid="{00000000-0005-0000-0000-0000C9110000}"/>
    <cellStyle name="AÞ¸¶_¿­¸° INT" xfId="7080" xr:uid="{00000000-0005-0000-0000-0000CA110000}"/>
    <cellStyle name="ÄÞ¸¶_»óºÎ¼ö·®Áý°è " xfId="7081" xr:uid="{00000000-0005-0000-0000-0000CB110000}"/>
    <cellStyle name="AÞ¸¶_°eE¹_11¿a½A " xfId="1693" xr:uid="{00000000-0005-0000-0000-0000CC110000}"/>
    <cellStyle name="ÄÞ¸¶_¼ÕÀÍ¿¹»ê" xfId="1694" xr:uid="{00000000-0005-0000-0000-0000CD110000}"/>
    <cellStyle name="AÞ¸¶_¼OAI¿¹≫e" xfId="1695" xr:uid="{00000000-0005-0000-0000-0000CE110000}"/>
    <cellStyle name="ÄÞ¸¶_Á¦¾È½ÇÀû" xfId="4647" xr:uid="{00000000-0005-0000-0000-0000CF110000}"/>
    <cellStyle name="AÞ¸¶_A¾CO½A¼³ " xfId="7082" xr:uid="{00000000-0005-0000-0000-0000D0110000}"/>
    <cellStyle name="ÄÞ¸¶_ÀÎ°Çºñ,¿ÜÁÖºñ" xfId="1696" xr:uid="{00000000-0005-0000-0000-0000D1110000}"/>
    <cellStyle name="AÞ¸¶_AI°Cºn,μμ±Þºn" xfId="1697" xr:uid="{00000000-0005-0000-0000-0000D2110000}"/>
    <cellStyle name="ÄÞ¸¶_INQUIRY ¿µ¾÷ÃßÁø " xfId="1698" xr:uid="{00000000-0005-0000-0000-0000D3110000}"/>
    <cellStyle name="AÞ¸¶_INQUIRY ¿μ¾÷AßAø " xfId="1699" xr:uid="{00000000-0005-0000-0000-0000D4110000}"/>
    <cellStyle name="ÄÞ¸¶_laroux" xfId="1700" xr:uid="{00000000-0005-0000-0000-0000D5110000}"/>
    <cellStyle name="AÞ¸¶_laroux_1" xfId="1701" xr:uid="{00000000-0005-0000-0000-0000D6110000}"/>
    <cellStyle name="ÄÞ¸¶_laroux_1" xfId="1702" xr:uid="{00000000-0005-0000-0000-0000D7110000}"/>
    <cellStyle name="AÞ¸¶_º≫¼± ±æ¾i±uºI ¼o·R Ay°eC￥ " xfId="7083" xr:uid="{00000000-0005-0000-0000-0000D8110000}"/>
    <cellStyle name="ÄÞ¸¶_Sheet1" xfId="1703" xr:uid="{00000000-0005-0000-0000-0000D9110000}"/>
    <cellStyle name="AÞ¸¶_Sheet1_06.농림수산업" xfId="1704" xr:uid="{00000000-0005-0000-0000-0000DA110000}"/>
    <cellStyle name="ÄÞ¸¶_Sheet1_06.농림수산업" xfId="1705" xr:uid="{00000000-0005-0000-0000-0000DB110000}"/>
    <cellStyle name="AÞ¸¶_Sheet1_10.주택건설" xfId="1706" xr:uid="{00000000-0005-0000-0000-0000DC110000}"/>
    <cellStyle name="ÄÞ¸¶_Sheet1_10.주택건설" xfId="1707" xr:uid="{00000000-0005-0000-0000-0000DD110000}"/>
    <cellStyle name="AÞ¸¶_Sheet1_10.주택건설1" xfId="1708" xr:uid="{00000000-0005-0000-0000-0000DE110000}"/>
    <cellStyle name="ÄÞ¸¶_Sheet1_10.주택건설1" xfId="1709" xr:uid="{00000000-0005-0000-0000-0000DF110000}"/>
    <cellStyle name="AÞ¸¶_Sheet1_16.공공행정및 사법1" xfId="1710" xr:uid="{00000000-0005-0000-0000-0000E0110000}"/>
    <cellStyle name="ÄÞ¸¶_Sheet1_16.공공행정및 사법1" xfId="1711" xr:uid="{00000000-0005-0000-0000-0000E1110000}"/>
    <cellStyle name="AÞ¸¶_Sheet1_2. 행정구역" xfId="1712" xr:uid="{00000000-0005-0000-0000-0000E2110000}"/>
    <cellStyle name="ÄÞ¸¶_Sheet1_2. 행정구역" xfId="1713" xr:uid="{00000000-0005-0000-0000-0000E3110000}"/>
    <cellStyle name="AÞ¸¶_Sheet1_41-06농림16" xfId="1714" xr:uid="{00000000-0005-0000-0000-0000E4110000}"/>
    <cellStyle name="ÄÞ¸¶_Sheet1_41-06농림16" xfId="1715" xr:uid="{00000000-0005-0000-0000-0000E5110000}"/>
    <cellStyle name="AÞ¸¶_Sheet1_41-06농림16_06.농림수산업" xfId="1716" xr:uid="{00000000-0005-0000-0000-0000E6110000}"/>
    <cellStyle name="ÄÞ¸¶_Sheet1_41-06농림16_06.농림수산업" xfId="1717" xr:uid="{00000000-0005-0000-0000-0000E7110000}"/>
    <cellStyle name="AÞ¸¶_Sheet1_41-06농림16_10.주택건설" xfId="1718" xr:uid="{00000000-0005-0000-0000-0000E8110000}"/>
    <cellStyle name="ÄÞ¸¶_Sheet1_41-06농림16_10.주택건설" xfId="1719" xr:uid="{00000000-0005-0000-0000-0000E9110000}"/>
    <cellStyle name="AÞ¸¶_Sheet1_41-06농림16_10.주택건설1" xfId="1720" xr:uid="{00000000-0005-0000-0000-0000EA110000}"/>
    <cellStyle name="ÄÞ¸¶_Sheet1_41-06농림16_10.주택건설1" xfId="1721" xr:uid="{00000000-0005-0000-0000-0000EB110000}"/>
    <cellStyle name="AÞ¸¶_Sheet1_41-06농림16_16.공공행정및 사법1" xfId="1722" xr:uid="{00000000-0005-0000-0000-0000EC110000}"/>
    <cellStyle name="ÄÞ¸¶_Sheet1_41-06농림16_16.공공행정및 사법1" xfId="1723" xr:uid="{00000000-0005-0000-0000-0000ED110000}"/>
    <cellStyle name="AÞ¸¶_Sheet1_41-06농림16_2. 행정구역" xfId="1724" xr:uid="{00000000-0005-0000-0000-0000EE110000}"/>
    <cellStyle name="ÄÞ¸¶_Sheet1_41-06농림16_2. 행정구역" xfId="1725" xr:uid="{00000000-0005-0000-0000-0000EF110000}"/>
    <cellStyle name="AÞ¸¶_Sheet1_41-06농림16_43-06농림" xfId="1726" xr:uid="{00000000-0005-0000-0000-0000F0110000}"/>
    <cellStyle name="ÄÞ¸¶_Sheet1_41-06농림16_43-06농림" xfId="1727" xr:uid="{00000000-0005-0000-0000-0000F1110000}"/>
    <cellStyle name="AÞ¸¶_Sheet1_41-06농림16_43-10주택" xfId="1728" xr:uid="{00000000-0005-0000-0000-0000F2110000}"/>
    <cellStyle name="ÄÞ¸¶_Sheet1_41-06농림16_43-10주택" xfId="1729" xr:uid="{00000000-0005-0000-0000-0000F3110000}"/>
    <cellStyle name="AÞ¸¶_Sheet1_41-06농림16_용인보완" xfId="1730" xr:uid="{00000000-0005-0000-0000-0000F4110000}"/>
    <cellStyle name="ÄÞ¸¶_Sheet1_41-06농림16_용인보완" xfId="1731" xr:uid="{00000000-0005-0000-0000-0000F5110000}"/>
    <cellStyle name="AÞ¸¶_Sheet1_41-06농림16_행정과" xfId="1732" xr:uid="{00000000-0005-0000-0000-0000F6110000}"/>
    <cellStyle name="ÄÞ¸¶_Sheet1_41-06농림16_행정과" xfId="1733" xr:uid="{00000000-0005-0000-0000-0000F7110000}"/>
    <cellStyle name="AÞ¸¶_Sheet1_41-06농림41" xfId="1734" xr:uid="{00000000-0005-0000-0000-0000F8110000}"/>
    <cellStyle name="ÄÞ¸¶_Sheet1_41-06농림41" xfId="1735" xr:uid="{00000000-0005-0000-0000-0000F9110000}"/>
    <cellStyle name="AÞ¸¶_Sheet1_43-06농림" xfId="1736" xr:uid="{00000000-0005-0000-0000-0000FA110000}"/>
    <cellStyle name="ÄÞ¸¶_Sheet1_43-06농림" xfId="1737" xr:uid="{00000000-0005-0000-0000-0000FB110000}"/>
    <cellStyle name="AÞ¸¶_Sheet1_43-10주택" xfId="1738" xr:uid="{00000000-0005-0000-0000-0000FC110000}"/>
    <cellStyle name="ÄÞ¸¶_Sheet1_43-10주택" xfId="1739" xr:uid="{00000000-0005-0000-0000-0000FD110000}"/>
    <cellStyle name="AÞ¸¶_Sheet1_용인보완" xfId="1740" xr:uid="{00000000-0005-0000-0000-0000FE110000}"/>
    <cellStyle name="ÄÞ¸¶_Sheet1_용인보완" xfId="1741" xr:uid="{00000000-0005-0000-0000-0000FF110000}"/>
    <cellStyle name="AÞ¸¶_Sheet1_행정과" xfId="1742" xr:uid="{00000000-0005-0000-0000-000000120000}"/>
    <cellStyle name="ÄÞ¸¶_Sheet1_행정과" xfId="1743" xr:uid="{00000000-0005-0000-0000-000001120000}"/>
    <cellStyle name="Au¸R¼o" xfId="1744" xr:uid="{00000000-0005-0000-0000-000002120000}"/>
    <cellStyle name="Au¸R¼o0" xfId="1745" xr:uid="{00000000-0005-0000-0000-000003120000}"/>
    <cellStyle name="axlcolour" xfId="7084" xr:uid="{00000000-0005-0000-0000-000004120000}"/>
    <cellStyle name="_x0001_b" xfId="1746" xr:uid="{00000000-0005-0000-0000-000005120000}"/>
    <cellStyle name="_x0001_b 2" xfId="8041" xr:uid="{00000000-0005-0000-0000-000006120000}"/>
    <cellStyle name="b??_x000c_Comma_ODCOS " xfId="1747" xr:uid="{00000000-0005-0000-0000-000007120000}"/>
    <cellStyle name="b?þ?b?þ?b?þ?b?þ?b?þ?b?þ?b?þ?b?þ?b?þ?b?þ?b灌þ?b?þ?&lt;?b?þ?b濬þ?b?þ?b?þ昰_x0018_?þ????_x0008_" xfId="1748" xr:uid="{00000000-0005-0000-0000-000008120000}"/>
    <cellStyle name="b?þ?b?þ?b?þ?b灌þ?b?þ?&lt;?b?þ?b濬þ?b?þ?b?þ昰_x0018_?þ????_x0008_" xfId="1749" xr:uid="{00000000-0005-0000-0000-000009120000}"/>
    <cellStyle name="_x0001_b_발생량" xfId="7706" xr:uid="{00000000-0005-0000-0000-00000A120000}"/>
    <cellStyle name="b␌þකb濰þඪb瀠þයb灌þ්b炈þ宐&lt;෢b濈þෲb濬þขb瀐þฒb瀰þ昰_x0018_⋸þ㤕䰀ጤܕ_x0008_" xfId="1750" xr:uid="{00000000-0005-0000-0000-00000B120000}"/>
    <cellStyle name="BA" xfId="7085" xr:uid="{00000000-0005-0000-0000-00000C120000}"/>
    <cellStyle name="Bad" xfId="7617" xr:uid="{00000000-0005-0000-0000-00000D120000}"/>
    <cellStyle name="body" xfId="1753" xr:uid="{00000000-0005-0000-0000-00000E120000}"/>
    <cellStyle name="Border" xfId="7086" xr:uid="{00000000-0005-0000-0000-00000F120000}"/>
    <cellStyle name="Border 2" xfId="8410" xr:uid="{00000000-0005-0000-0000-000010120000}"/>
    <cellStyle name="Border 3" xfId="8330" xr:uid="{00000000-0005-0000-0000-000011120000}"/>
    <cellStyle name="Border 4" xfId="9416" xr:uid="{00000000-0005-0000-0000-000012120000}"/>
    <cellStyle name="Border 5" xfId="9168" xr:uid="{00000000-0005-0000-0000-000013120000}"/>
    <cellStyle name="b椬ៜ_x000c_Comma_ODCOS " xfId="1752" xr:uid="{00000000-0005-0000-0000-000014120000}"/>
    <cellStyle name="b嬜þപb嬼þഺb孬þൊb⍜þ൚b⍼þ൪b⎨þൺb⏜þඊb␌þකb濰þඪb瀠þයb灌þ්b炈þ宐&lt;෢b濈þෲb濬þขb瀐þฒb瀰þ昰_x0018_⋸þ㤕䰀ጤܕ_x0008_" xfId="1751" xr:uid="{00000000-0005-0000-0000-000015120000}"/>
    <cellStyle name="C" xfId="7087" xr:uid="{00000000-0005-0000-0000-000016120000}"/>
    <cellStyle name="C 2" xfId="7088" xr:uid="{00000000-0005-0000-0000-000017120000}"/>
    <cellStyle name="C 3" xfId="7089" xr:uid="{00000000-0005-0000-0000-000018120000}"/>
    <cellStyle name="C_Book1" xfId="7118" xr:uid="{00000000-0005-0000-0000-000019120000}"/>
    <cellStyle name="C_기성청구(첨부양식)" xfId="7090" xr:uid="{00000000-0005-0000-0000-00001A120000}"/>
    <cellStyle name="C_도로" xfId="7091" xr:uid="{00000000-0005-0000-0000-00001B120000}"/>
    <cellStyle name="C_부대초안" xfId="7092" xr:uid="{00000000-0005-0000-0000-00001C120000}"/>
    <cellStyle name="C_부대초안_견적의뢰" xfId="7093" xr:uid="{00000000-0005-0000-0000-00001D120000}"/>
    <cellStyle name="C_부대초안_견적의뢰_통영중앙시장(최종)" xfId="7094" xr:uid="{00000000-0005-0000-0000-00001E120000}"/>
    <cellStyle name="C_부대초안_견적의뢰_통영중앙시장(최종)_통영중앙시장(최종)" xfId="7095" xr:uid="{00000000-0005-0000-0000-00001F120000}"/>
    <cellStyle name="C_부대초안_김포투찰" xfId="7096" xr:uid="{00000000-0005-0000-0000-000020120000}"/>
    <cellStyle name="C_부대초안_김포투찰_견적의뢰" xfId="7097" xr:uid="{00000000-0005-0000-0000-000021120000}"/>
    <cellStyle name="C_부대초안_김포투찰_견적의뢰_통영중앙시장(최종)" xfId="7098" xr:uid="{00000000-0005-0000-0000-000022120000}"/>
    <cellStyle name="C_부대초안_김포투찰_견적의뢰_통영중앙시장(최종)_통영중앙시장(최종)" xfId="7099" xr:uid="{00000000-0005-0000-0000-000023120000}"/>
    <cellStyle name="C_부대초안_통영중앙시장(최종)" xfId="7100" xr:uid="{00000000-0005-0000-0000-000024120000}"/>
    <cellStyle name="C_부대초안_통영중앙시장(최종)_통영중앙시장(최종)" xfId="7101" xr:uid="{00000000-0005-0000-0000-000025120000}"/>
    <cellStyle name="C_토목내역서" xfId="7102" xr:uid="{00000000-0005-0000-0000-000026120000}"/>
    <cellStyle name="C_토목내역서_도로" xfId="7103" xr:uid="{00000000-0005-0000-0000-000027120000}"/>
    <cellStyle name="C_토목내역서_부대초안" xfId="7104" xr:uid="{00000000-0005-0000-0000-000028120000}"/>
    <cellStyle name="C_토목내역서_부대초안_견적의뢰" xfId="7105" xr:uid="{00000000-0005-0000-0000-000029120000}"/>
    <cellStyle name="C_토목내역서_부대초안_견적의뢰_통영중앙시장(최종)" xfId="7106" xr:uid="{00000000-0005-0000-0000-00002A120000}"/>
    <cellStyle name="C_토목내역서_부대초안_견적의뢰_통영중앙시장(최종)_통영중앙시장(최종)" xfId="7107" xr:uid="{00000000-0005-0000-0000-00002B120000}"/>
    <cellStyle name="C_토목내역서_부대초안_김포투찰" xfId="7108" xr:uid="{00000000-0005-0000-0000-00002C120000}"/>
    <cellStyle name="C_토목내역서_부대초안_김포투찰_견적의뢰" xfId="7109" xr:uid="{00000000-0005-0000-0000-00002D120000}"/>
    <cellStyle name="C_토목내역서_부대초안_김포투찰_견적의뢰_통영중앙시장(최종)" xfId="7110" xr:uid="{00000000-0005-0000-0000-00002E120000}"/>
    <cellStyle name="C_토목내역서_부대초안_김포투찰_견적의뢰_통영중앙시장(최종)_통영중앙시장(최종)" xfId="7111" xr:uid="{00000000-0005-0000-0000-00002F120000}"/>
    <cellStyle name="C_토목내역서_부대초안_통영중앙시장(최종)" xfId="7112" xr:uid="{00000000-0005-0000-0000-000030120000}"/>
    <cellStyle name="C_토목내역서_부대초안_통영중앙시장(최종)_통영중앙시장(최종)" xfId="7113" xr:uid="{00000000-0005-0000-0000-000031120000}"/>
    <cellStyle name="C_토목내역서_통영중앙시장(최종)" xfId="7114" xr:uid="{00000000-0005-0000-0000-000032120000}"/>
    <cellStyle name="C_토목내역서_통영중앙시장(최종)_통영중앙시장(최종)" xfId="7115" xr:uid="{00000000-0005-0000-0000-000033120000}"/>
    <cellStyle name="C_통영중앙시장(최종)" xfId="7116" xr:uid="{00000000-0005-0000-0000-000034120000}"/>
    <cellStyle name="C_통영중앙시장(최종)_통영중앙시장(최종)" xfId="7117" xr:uid="{00000000-0005-0000-0000-000035120000}"/>
    <cellStyle name="C¡IA¨ª_¡ic¨u¡A¨￢I¨￢¡Æ AN¡Æe " xfId="1754" xr:uid="{00000000-0005-0000-0000-000036120000}"/>
    <cellStyle name="Ç¥" xfId="1755" xr:uid="{00000000-0005-0000-0000-000037120000}"/>
    <cellStyle name="C￥AØ_  A¾  CO  " xfId="7119" xr:uid="{00000000-0005-0000-0000-000038120000}"/>
    <cellStyle name="Ç¥ÁØ_¸ðÇü¸·" xfId="1756" xr:uid="{00000000-0005-0000-0000-000039120000}"/>
    <cellStyle name="C￥AØ_¿­¸° INT" xfId="7120" xr:uid="{00000000-0005-0000-0000-00003A120000}"/>
    <cellStyle name="Ç¥ÁØ_»ç¾÷ºÎº° ÃÑ°è " xfId="1757" xr:uid="{00000000-0005-0000-0000-00003B120000}"/>
    <cellStyle name="C￥AØ_≫c¾÷ºIº° AN°e " xfId="1758" xr:uid="{00000000-0005-0000-0000-00003C120000}"/>
    <cellStyle name="Ç¥ÁØ_°¡¼³" xfId="7121" xr:uid="{00000000-0005-0000-0000-00003D120000}"/>
    <cellStyle name="C￥AØ_°­´c (2)" xfId="7122" xr:uid="{00000000-0005-0000-0000-00003E120000}"/>
    <cellStyle name="Ç¥ÁØ_°­´ç (2)" xfId="1759" xr:uid="{00000000-0005-0000-0000-00003F120000}"/>
    <cellStyle name="C￥AØ_°A·¡≫oE²" xfId="7123" xr:uid="{00000000-0005-0000-0000-000040120000}"/>
    <cellStyle name="Ç¥ÁØ_¼ÕÀÍÂ÷ÀÌ ¿øÀÎ " xfId="7124" xr:uid="{00000000-0005-0000-0000-000041120000}"/>
    <cellStyle name="C￥AØ_½CCa¿¹≫e¼­ " xfId="7125" xr:uid="{00000000-0005-0000-0000-000042120000}"/>
    <cellStyle name="Ç¥ÁØ_5-1±¤°í " xfId="1760" xr:uid="{00000000-0005-0000-0000-000043120000}"/>
    <cellStyle name="C￥AØ_AI°Cºn,μμ±Þºn" xfId="1761" xr:uid="{00000000-0005-0000-0000-000044120000}"/>
    <cellStyle name="Ç¥ÁØ_Àü·Â¼ÕÀÍºÐ¼®" xfId="1762" xr:uid="{00000000-0005-0000-0000-000045120000}"/>
    <cellStyle name="C￥AØ_Au·A¼OAIºÐ¼R" xfId="1763" xr:uid="{00000000-0005-0000-0000-000046120000}"/>
    <cellStyle name="Ç¥ÁØ_Áý°èÇ¥(2¿ù) " xfId="1764" xr:uid="{00000000-0005-0000-0000-000047120000}"/>
    <cellStyle name="C￥AØ_CoAa°u¸Rºn(Ao¹æ) " xfId="7126" xr:uid="{00000000-0005-0000-0000-000048120000}"/>
    <cellStyle name="Ç¥ÁØ_FAX¾ç½Ä " xfId="7127" xr:uid="{00000000-0005-0000-0000-000049120000}"/>
    <cellStyle name="C￥AØ_laroux_1" xfId="1765" xr:uid="{00000000-0005-0000-0000-00004A120000}"/>
    <cellStyle name="Ç¥ÁØ_laroux_1" xfId="1766" xr:uid="{00000000-0005-0000-0000-00004B120000}"/>
    <cellStyle name="C￥AØ_laroux_1_Sheet1" xfId="1767" xr:uid="{00000000-0005-0000-0000-00004C120000}"/>
    <cellStyle name="Ç¥ÁØ_laroux_1_Sheet1" xfId="1768" xr:uid="{00000000-0005-0000-0000-00004D120000}"/>
    <cellStyle name="C￥AØ_laroux_2" xfId="1769" xr:uid="{00000000-0005-0000-0000-00004E120000}"/>
    <cellStyle name="Ç¥ÁØ_laroux_2" xfId="1770" xr:uid="{00000000-0005-0000-0000-00004F120000}"/>
    <cellStyle name="C￥AØ_laroux_2_Sheet1" xfId="1771" xr:uid="{00000000-0005-0000-0000-000050120000}"/>
    <cellStyle name="Ç¥ÁØ_laroux_2_Sheet1" xfId="1772" xr:uid="{00000000-0005-0000-0000-000051120000}"/>
    <cellStyle name="C￥AØ_laroux_3" xfId="1773" xr:uid="{00000000-0005-0000-0000-000052120000}"/>
    <cellStyle name="Ç¥ÁØ_laroux_3" xfId="1774" xr:uid="{00000000-0005-0000-0000-000053120000}"/>
    <cellStyle name="C￥AØ_laroux_4" xfId="1775" xr:uid="{00000000-0005-0000-0000-000054120000}"/>
    <cellStyle name="Ç¥ÁØ_laroux_4" xfId="1776" xr:uid="{00000000-0005-0000-0000-000055120000}"/>
    <cellStyle name="C￥AØ_laroux_Sheet1" xfId="1777" xr:uid="{00000000-0005-0000-0000-000056120000}"/>
    <cellStyle name="Ç¥ÁØ_laroux_Sheet1" xfId="1778" xr:uid="{00000000-0005-0000-0000-000057120000}"/>
    <cellStyle name="C￥AØ_PERSONAL" xfId="1779" xr:uid="{00000000-0005-0000-0000-000058120000}"/>
    <cellStyle name="Ç¥ÁØ_Sheet1" xfId="1780" xr:uid="{00000000-0005-0000-0000-000059120000}"/>
    <cellStyle name="Calc Currency (0)" xfId="1781" xr:uid="{00000000-0005-0000-0000-00005A120000}"/>
    <cellStyle name="Calc Currency (0) 2" xfId="7128" xr:uid="{00000000-0005-0000-0000-00005B120000}"/>
    <cellStyle name="Calc Currency (0) 2 2" xfId="7129" xr:uid="{00000000-0005-0000-0000-00005C120000}"/>
    <cellStyle name="Calc Currency (0) 3" xfId="7925" xr:uid="{00000000-0005-0000-0000-00005D120000}"/>
    <cellStyle name="Calc Currency (0)_가동보내역서(부가가치세 포함)" xfId="7130" xr:uid="{00000000-0005-0000-0000-00005E120000}"/>
    <cellStyle name="Calc Currency (2)" xfId="7131" xr:uid="{00000000-0005-0000-0000-00005F120000}"/>
    <cellStyle name="Calc Percent (0)" xfId="7132" xr:uid="{00000000-0005-0000-0000-000060120000}"/>
    <cellStyle name="Calc Percent (1)" xfId="7133" xr:uid="{00000000-0005-0000-0000-000061120000}"/>
    <cellStyle name="Calc Percent (2)" xfId="7134" xr:uid="{00000000-0005-0000-0000-000062120000}"/>
    <cellStyle name="Calc Units (0)" xfId="7135" xr:uid="{00000000-0005-0000-0000-000063120000}"/>
    <cellStyle name="Calc Units (1)" xfId="7136" xr:uid="{00000000-0005-0000-0000-000064120000}"/>
    <cellStyle name="Calc Units (2)" xfId="7137" xr:uid="{00000000-0005-0000-0000-000065120000}"/>
    <cellStyle name="Calculation" xfId="7618" xr:uid="{00000000-0005-0000-0000-000066120000}"/>
    <cellStyle name="Calculation 2" xfId="9023" xr:uid="{00000000-0005-0000-0000-000067120000}"/>
    <cellStyle name="category" xfId="1782" xr:uid="{00000000-0005-0000-0000-000068120000}"/>
    <cellStyle name="Check Cell" xfId="7619" xr:uid="{00000000-0005-0000-0000-000069120000}"/>
    <cellStyle name="Check Cell 2" xfId="9024" xr:uid="{00000000-0005-0000-0000-00006A120000}"/>
    <cellStyle name="CIAIÆU¸μAⓒ" xfId="1783" xr:uid="{00000000-0005-0000-0000-00006B120000}"/>
    <cellStyle name="ⓒo" xfId="7138" xr:uid="{00000000-0005-0000-0000-00006C120000}"/>
    <cellStyle name="ⓒo 2" xfId="7139" xr:uid="{00000000-0005-0000-0000-00006D120000}"/>
    <cellStyle name="ⓒo 3" xfId="7140" xr:uid="{00000000-0005-0000-0000-00006E120000}"/>
    <cellStyle name="Co≫e" xfId="1784" xr:uid="{00000000-0005-0000-0000-00006F120000}"/>
    <cellStyle name="Co≫e 2" xfId="8321" xr:uid="{00000000-0005-0000-0000-000070120000}"/>
    <cellStyle name="Co≫e 3" xfId="8669" xr:uid="{00000000-0005-0000-0000-000071120000}"/>
    <cellStyle name="Co≫e 4" xfId="9169" xr:uid="{00000000-0005-0000-0000-000072120000}"/>
    <cellStyle name="Co≫e 5" xfId="9237" xr:uid="{00000000-0005-0000-0000-000073120000}"/>
    <cellStyle name="Co≫e 6" xfId="9389" xr:uid="{00000000-0005-0000-0000-000074120000}"/>
    <cellStyle name="Co≫e 7" xfId="9435" xr:uid="{00000000-0005-0000-0000-000075120000}"/>
    <cellStyle name="Column Heading" xfId="7141" xr:uid="{00000000-0005-0000-0000-000076120000}"/>
    <cellStyle name="Column Heading 2" xfId="8260" xr:uid="{00000000-0005-0000-0000-000077120000}"/>
    <cellStyle name="columns_array" xfId="7142" xr:uid="{00000000-0005-0000-0000-000078120000}"/>
    <cellStyle name="Comma" xfId="1786" xr:uid="{00000000-0005-0000-0000-000079120000}"/>
    <cellStyle name="Comma  - Style1" xfId="7620" xr:uid="{00000000-0005-0000-0000-00007A120000}"/>
    <cellStyle name="Comma  - Style2" xfId="7621" xr:uid="{00000000-0005-0000-0000-00007B120000}"/>
    <cellStyle name="Comma  - Style3" xfId="7622" xr:uid="{00000000-0005-0000-0000-00007C120000}"/>
    <cellStyle name="Comma  - Style4" xfId="7623" xr:uid="{00000000-0005-0000-0000-00007D120000}"/>
    <cellStyle name="Comma  - Style5" xfId="7624" xr:uid="{00000000-0005-0000-0000-00007E120000}"/>
    <cellStyle name="Comma  - Style6" xfId="7625" xr:uid="{00000000-0005-0000-0000-00007F120000}"/>
    <cellStyle name="Comma  - Style7" xfId="7626" xr:uid="{00000000-0005-0000-0000-000080120000}"/>
    <cellStyle name="Comma  - Style8" xfId="7627" xr:uid="{00000000-0005-0000-0000-000081120000}"/>
    <cellStyle name="Comma [0]" xfId="1787" xr:uid="{00000000-0005-0000-0000-000082120000}"/>
    <cellStyle name="Comma [0] 2" xfId="7143" xr:uid="{00000000-0005-0000-0000-000083120000}"/>
    <cellStyle name="Comma [0] 2 2" xfId="7144" xr:uid="{00000000-0005-0000-0000-000084120000}"/>
    <cellStyle name="Comma [0] 3" xfId="7145" xr:uid="{00000000-0005-0000-0000-000085120000}"/>
    <cellStyle name="Comma [0] 4" xfId="7927" xr:uid="{00000000-0005-0000-0000-000086120000}"/>
    <cellStyle name="Comma [0]_ SG&amp;A Bridge " xfId="7146" xr:uid="{00000000-0005-0000-0000-000087120000}"/>
    <cellStyle name="Comma [00]" xfId="7147" xr:uid="{00000000-0005-0000-0000-000088120000}"/>
    <cellStyle name="Comma 10" xfId="7148" xr:uid="{00000000-0005-0000-0000-000089120000}"/>
    <cellStyle name="Comma 11" xfId="7149" xr:uid="{00000000-0005-0000-0000-00008A120000}"/>
    <cellStyle name="Comma 12" xfId="7150" xr:uid="{00000000-0005-0000-0000-00008B120000}"/>
    <cellStyle name="Comma 13" xfId="7151" xr:uid="{00000000-0005-0000-0000-00008C120000}"/>
    <cellStyle name="Comma 14" xfId="7926" xr:uid="{00000000-0005-0000-0000-00008D120000}"/>
    <cellStyle name="Comma 15" xfId="8245" xr:uid="{00000000-0005-0000-0000-00008E120000}"/>
    <cellStyle name="Comma 16" xfId="8390" xr:uid="{00000000-0005-0000-0000-00008F120000}"/>
    <cellStyle name="Comma 17" xfId="8250" xr:uid="{00000000-0005-0000-0000-000090120000}"/>
    <cellStyle name="Comma 18" xfId="8384" xr:uid="{00000000-0005-0000-0000-000091120000}"/>
    <cellStyle name="Comma 19" xfId="8252" xr:uid="{00000000-0005-0000-0000-000092120000}"/>
    <cellStyle name="Comma 2" xfId="7152" xr:uid="{00000000-0005-0000-0000-000093120000}"/>
    <cellStyle name="Comma 2 2" xfId="7153" xr:uid="{00000000-0005-0000-0000-000094120000}"/>
    <cellStyle name="Comma 20" xfId="8294" xr:uid="{00000000-0005-0000-0000-000095120000}"/>
    <cellStyle name="Comma 21" xfId="8536" xr:uid="{00000000-0005-0000-0000-000096120000}"/>
    <cellStyle name="Comma 22" xfId="9211" xr:uid="{00000000-0005-0000-0000-000097120000}"/>
    <cellStyle name="Comma 23" xfId="9390" xr:uid="{00000000-0005-0000-0000-000098120000}"/>
    <cellStyle name="Comma 24" xfId="9335" xr:uid="{00000000-0005-0000-0000-000099120000}"/>
    <cellStyle name="Comma 25" xfId="9274" xr:uid="{00000000-0005-0000-0000-00009A120000}"/>
    <cellStyle name="Comma 26" xfId="9224" xr:uid="{00000000-0005-0000-0000-00009B120000}"/>
    <cellStyle name="Comma 27" xfId="9282" xr:uid="{00000000-0005-0000-0000-00009C120000}"/>
    <cellStyle name="Comma 28" xfId="9307" xr:uid="{00000000-0005-0000-0000-00009D120000}"/>
    <cellStyle name="Comma 29" xfId="9248" xr:uid="{00000000-0005-0000-0000-00009E120000}"/>
    <cellStyle name="Comma 3" xfId="7154" xr:uid="{00000000-0005-0000-0000-00009F120000}"/>
    <cellStyle name="Comma 30" xfId="9466" xr:uid="{00000000-0005-0000-0000-0000A0120000}"/>
    <cellStyle name="Comma 4" xfId="7155" xr:uid="{00000000-0005-0000-0000-0000A1120000}"/>
    <cellStyle name="Comma 5" xfId="7156" xr:uid="{00000000-0005-0000-0000-0000A2120000}"/>
    <cellStyle name="Comma 6" xfId="7157" xr:uid="{00000000-0005-0000-0000-0000A3120000}"/>
    <cellStyle name="Comma 7" xfId="7158" xr:uid="{00000000-0005-0000-0000-0000A4120000}"/>
    <cellStyle name="Comma 8" xfId="7159" xr:uid="{00000000-0005-0000-0000-0000A5120000}"/>
    <cellStyle name="Comma 9" xfId="7160" xr:uid="{00000000-0005-0000-0000-0000A6120000}"/>
    <cellStyle name="comma zerodec" xfId="1788" xr:uid="{00000000-0005-0000-0000-0000A7120000}"/>
    <cellStyle name="comma zerodec 2" xfId="7161" xr:uid="{00000000-0005-0000-0000-0000A8120000}"/>
    <cellStyle name="comma zerodec 2 2" xfId="7162" xr:uid="{00000000-0005-0000-0000-0000A9120000}"/>
    <cellStyle name="comma zerodec 3" xfId="7163" xr:uid="{00000000-0005-0000-0000-0000AA120000}"/>
    <cellStyle name="comma zerodec 4" xfId="7928" xr:uid="{00000000-0005-0000-0000-0000AB120000}"/>
    <cellStyle name="comma zerodec_내역서-1" xfId="7164" xr:uid="{00000000-0005-0000-0000-0000AC120000}"/>
    <cellStyle name="Comma_ SG&amp;A Bridge" xfId="7165" xr:uid="{00000000-0005-0000-0000-0000AD120000}"/>
    <cellStyle name="Comma0" xfId="1789" xr:uid="{00000000-0005-0000-0000-0000AE120000}"/>
    <cellStyle name="Comma0 2" xfId="7166" xr:uid="{00000000-0005-0000-0000-0000AF120000}"/>
    <cellStyle name="Comma0 3" xfId="7167" xr:uid="{00000000-0005-0000-0000-0000B0120000}"/>
    <cellStyle name="Comma0_발생량" xfId="7707" xr:uid="{00000000-0005-0000-0000-0000B1120000}"/>
    <cellStyle name="commit" xfId="7628" xr:uid="{00000000-0005-0000-0000-0000B2120000}"/>
    <cellStyle name="commit 2" xfId="9025" xr:uid="{00000000-0005-0000-0000-0000B3120000}"/>
    <cellStyle name="Commm_laroux_12~3SO2_97회비_laroux" xfId="7629" xr:uid="{00000000-0005-0000-0000-0000B4120000}"/>
    <cellStyle name="Comm뼬_E&amp;ONW2" xfId="1785" xr:uid="{00000000-0005-0000-0000-0000B5120000}"/>
    <cellStyle name="Copied" xfId="1790" xr:uid="{00000000-0005-0000-0000-0000B6120000}"/>
    <cellStyle name="Curren?_x0012_퐀_x0017_?" xfId="1791" xr:uid="{00000000-0005-0000-0000-0000B7120000}"/>
    <cellStyle name="Currency" xfId="1792" xr:uid="{00000000-0005-0000-0000-0000B8120000}"/>
    <cellStyle name="Currency [0]" xfId="1793" xr:uid="{00000000-0005-0000-0000-0000B9120000}"/>
    <cellStyle name="Currency [0] 2" xfId="7169" xr:uid="{00000000-0005-0000-0000-0000BA120000}"/>
    <cellStyle name="Currency [0] 2 2" xfId="7170" xr:uid="{00000000-0005-0000-0000-0000BB120000}"/>
    <cellStyle name="Currency [0] 3" xfId="7930" xr:uid="{00000000-0005-0000-0000-0000BC120000}"/>
    <cellStyle name="Currency [0]_ SG&amp;A Bridge " xfId="7171" xr:uid="{00000000-0005-0000-0000-0000BD120000}"/>
    <cellStyle name="Currency [00]" xfId="7172" xr:uid="{00000000-0005-0000-0000-0000BE120000}"/>
    <cellStyle name="Currency [ﺜ]_P&amp;L_laroux" xfId="1794" xr:uid="{00000000-0005-0000-0000-0000BF120000}"/>
    <cellStyle name="Currency 10" xfId="7173" xr:uid="{00000000-0005-0000-0000-0000C0120000}"/>
    <cellStyle name="Currency 11" xfId="7174" xr:uid="{00000000-0005-0000-0000-0000C1120000}"/>
    <cellStyle name="Currency 12" xfId="7175" xr:uid="{00000000-0005-0000-0000-0000C2120000}"/>
    <cellStyle name="Currency 13" xfId="7176" xr:uid="{00000000-0005-0000-0000-0000C3120000}"/>
    <cellStyle name="Currency 14" xfId="7177" xr:uid="{00000000-0005-0000-0000-0000C4120000}"/>
    <cellStyle name="Currency 15" xfId="7929" xr:uid="{00000000-0005-0000-0000-0000C5120000}"/>
    <cellStyle name="Currency 16" xfId="8246" xr:uid="{00000000-0005-0000-0000-0000C6120000}"/>
    <cellStyle name="Currency 17" xfId="8391" xr:uid="{00000000-0005-0000-0000-0000C7120000}"/>
    <cellStyle name="Currency 18" xfId="8219" xr:uid="{00000000-0005-0000-0000-0000C8120000}"/>
    <cellStyle name="Currency 19" xfId="8238" xr:uid="{00000000-0005-0000-0000-0000C9120000}"/>
    <cellStyle name="Currency 2" xfId="7178" xr:uid="{00000000-0005-0000-0000-0000CA120000}"/>
    <cellStyle name="Currency 20" xfId="8325" xr:uid="{00000000-0005-0000-0000-0000CB120000}"/>
    <cellStyle name="Currency 21" xfId="8275" xr:uid="{00000000-0005-0000-0000-0000CC120000}"/>
    <cellStyle name="Currency 22" xfId="8537" xr:uid="{00000000-0005-0000-0000-0000CD120000}"/>
    <cellStyle name="Currency 23" xfId="9212" xr:uid="{00000000-0005-0000-0000-0000CE120000}"/>
    <cellStyle name="Currency 24" xfId="9387" xr:uid="{00000000-0005-0000-0000-0000CF120000}"/>
    <cellStyle name="Currency 25" xfId="9336" xr:uid="{00000000-0005-0000-0000-0000D0120000}"/>
    <cellStyle name="Currency 26" xfId="9243" xr:uid="{00000000-0005-0000-0000-0000D1120000}"/>
    <cellStyle name="Currency 27" xfId="9225" xr:uid="{00000000-0005-0000-0000-0000D2120000}"/>
    <cellStyle name="Currency 28" xfId="9165" xr:uid="{00000000-0005-0000-0000-0000D3120000}"/>
    <cellStyle name="Currency 29" xfId="9229" xr:uid="{00000000-0005-0000-0000-0000D4120000}"/>
    <cellStyle name="Currency 3" xfId="7179" xr:uid="{00000000-0005-0000-0000-0000D5120000}"/>
    <cellStyle name="Currency 30" xfId="9382" xr:uid="{00000000-0005-0000-0000-0000D6120000}"/>
    <cellStyle name="Currency 31" xfId="9467" xr:uid="{00000000-0005-0000-0000-0000D7120000}"/>
    <cellStyle name="Currency 4" xfId="7180" xr:uid="{00000000-0005-0000-0000-0000D8120000}"/>
    <cellStyle name="Currency 5" xfId="7181" xr:uid="{00000000-0005-0000-0000-0000D9120000}"/>
    <cellStyle name="Currency 6" xfId="7182" xr:uid="{00000000-0005-0000-0000-0000DA120000}"/>
    <cellStyle name="Currency 7" xfId="7183" xr:uid="{00000000-0005-0000-0000-0000DB120000}"/>
    <cellStyle name="Currency 8" xfId="7184" xr:uid="{00000000-0005-0000-0000-0000DC120000}"/>
    <cellStyle name="Currency 9" xfId="7185" xr:uid="{00000000-0005-0000-0000-0000DD120000}"/>
    <cellStyle name="currency-$" xfId="7186" xr:uid="{00000000-0005-0000-0000-0000DE120000}"/>
    <cellStyle name="currency-$ 2" xfId="8241" xr:uid="{00000000-0005-0000-0000-0000DF120000}"/>
    <cellStyle name="currency-$ 3" xfId="9006" xr:uid="{00000000-0005-0000-0000-0000E0120000}"/>
    <cellStyle name="currency-$ 4" xfId="9322" xr:uid="{00000000-0005-0000-0000-0000E1120000}"/>
    <cellStyle name="Currency_ SG&amp;A Bridge " xfId="1795" xr:uid="{00000000-0005-0000-0000-0000E2120000}"/>
    <cellStyle name="Currency0" xfId="1796" xr:uid="{00000000-0005-0000-0000-0000E3120000}"/>
    <cellStyle name="Currency0 2" xfId="7187" xr:uid="{00000000-0005-0000-0000-0000E4120000}"/>
    <cellStyle name="Currency0 3" xfId="7188" xr:uid="{00000000-0005-0000-0000-0000E5120000}"/>
    <cellStyle name="Currency0_발생량" xfId="7708" xr:uid="{00000000-0005-0000-0000-0000E6120000}"/>
    <cellStyle name="Currency1" xfId="1797" xr:uid="{00000000-0005-0000-0000-0000E7120000}"/>
    <cellStyle name="Currency1 2" xfId="7189" xr:uid="{00000000-0005-0000-0000-0000E8120000}"/>
    <cellStyle name="Currency1 2 2" xfId="7190" xr:uid="{00000000-0005-0000-0000-0000E9120000}"/>
    <cellStyle name="Currency1 3" xfId="7191" xr:uid="{00000000-0005-0000-0000-0000EA120000}"/>
    <cellStyle name="Currency1 4" xfId="7931" xr:uid="{00000000-0005-0000-0000-0000EB120000}"/>
    <cellStyle name="Currency1_내역서-1" xfId="7192" xr:uid="{00000000-0005-0000-0000-0000EC120000}"/>
    <cellStyle name="Currᄸncy_RQSTFRM_1월회비내역 (2)" xfId="7168" xr:uid="{00000000-0005-0000-0000-0000ED120000}"/>
    <cellStyle name="Date" xfId="1798" xr:uid="{00000000-0005-0000-0000-0000EE120000}"/>
    <cellStyle name="Date 2" xfId="7193" xr:uid="{00000000-0005-0000-0000-0000EF120000}"/>
    <cellStyle name="Date 2 2" xfId="7194" xr:uid="{00000000-0005-0000-0000-0000F0120000}"/>
    <cellStyle name="Date 3" xfId="7195" xr:uid="{00000000-0005-0000-0000-0000F1120000}"/>
    <cellStyle name="Date Short" xfId="7196" xr:uid="{00000000-0005-0000-0000-0000F2120000}"/>
    <cellStyle name="Date_(1) 2차년도 온실가스 감축수단 조사" xfId="7630" xr:uid="{00000000-0005-0000-0000-0000F3120000}"/>
    <cellStyle name="DD" xfId="1799" xr:uid="{00000000-0005-0000-0000-0000F4120000}"/>
    <cellStyle name="DD 2" xfId="8441" xr:uid="{00000000-0005-0000-0000-0000F5120000}"/>
    <cellStyle name="DD 3" xfId="8664" xr:uid="{00000000-0005-0000-0000-0000F6120000}"/>
    <cellStyle name="DD 4" xfId="9173" xr:uid="{00000000-0005-0000-0000-0000F7120000}"/>
    <cellStyle name="de" xfId="1800" xr:uid="{00000000-0005-0000-0000-0000F8120000}"/>
    <cellStyle name="DELTA" xfId="7631" xr:uid="{00000000-0005-0000-0000-0000F9120000}"/>
    <cellStyle name="Dezimal [0]_Ausdruck RUND (D)" xfId="1801" xr:uid="{00000000-0005-0000-0000-0000FA120000}"/>
    <cellStyle name="Dezimal_Ausdruck RUND (D)" xfId="1802" xr:uid="{00000000-0005-0000-0000-0000FB120000}"/>
    <cellStyle name="Dollar (zero dec)" xfId="1803" xr:uid="{00000000-0005-0000-0000-0000FC120000}"/>
    <cellStyle name="Dollar (zero dec) 2" xfId="7197" xr:uid="{00000000-0005-0000-0000-0000FD120000}"/>
    <cellStyle name="Dollar (zero dec) 2 2" xfId="7198" xr:uid="{00000000-0005-0000-0000-0000FE120000}"/>
    <cellStyle name="Dollar (zero dec) 3" xfId="7199" xr:uid="{00000000-0005-0000-0000-0000FF120000}"/>
    <cellStyle name="Dollar (zero dec) 4" xfId="7932" xr:uid="{00000000-0005-0000-0000-000000130000}"/>
    <cellStyle name="Dollar (zero dec)_내역서-1" xfId="7200" xr:uid="{00000000-0005-0000-0000-000001130000}"/>
    <cellStyle name="E­æo±ae￡" xfId="1804" xr:uid="{00000000-0005-0000-0000-000002130000}"/>
    <cellStyle name="E­æo±ae￡0" xfId="1805" xr:uid="{00000000-0005-0000-0000-000003130000}"/>
    <cellStyle name="Enter Currency (0)" xfId="7201" xr:uid="{00000000-0005-0000-0000-000004130000}"/>
    <cellStyle name="Enter Currency (2)" xfId="7202" xr:uid="{00000000-0005-0000-0000-000005130000}"/>
    <cellStyle name="Enter Units (0)" xfId="7203" xr:uid="{00000000-0005-0000-0000-000006130000}"/>
    <cellStyle name="Enter Units (1)" xfId="7204" xr:uid="{00000000-0005-0000-0000-000007130000}"/>
    <cellStyle name="Enter Units (2)" xfId="7205" xr:uid="{00000000-0005-0000-0000-000008130000}"/>
    <cellStyle name="Entered" xfId="1806" xr:uid="{00000000-0005-0000-0000-000009130000}"/>
    <cellStyle name="En-tête 1" xfId="7206" xr:uid="{00000000-0005-0000-0000-00000A130000}"/>
    <cellStyle name="En-tête 2" xfId="7207" xr:uid="{00000000-0005-0000-0000-00000B130000}"/>
    <cellStyle name="Euro" xfId="1807" xr:uid="{00000000-0005-0000-0000-00000C130000}"/>
    <cellStyle name="Explanatory Text" xfId="7632" xr:uid="{00000000-0005-0000-0000-00000D130000}"/>
    <cellStyle name="F2" xfId="1808" xr:uid="{00000000-0005-0000-0000-00000E130000}"/>
    <cellStyle name="F2 2" xfId="7208" xr:uid="{00000000-0005-0000-0000-00000F130000}"/>
    <cellStyle name="F2 3" xfId="7933" xr:uid="{00000000-0005-0000-0000-000010130000}"/>
    <cellStyle name="F2_발생량" xfId="7709" xr:uid="{00000000-0005-0000-0000-000011130000}"/>
    <cellStyle name="F3" xfId="1809" xr:uid="{00000000-0005-0000-0000-000012130000}"/>
    <cellStyle name="F3 2" xfId="7209" xr:uid="{00000000-0005-0000-0000-000013130000}"/>
    <cellStyle name="F3 3" xfId="7934" xr:uid="{00000000-0005-0000-0000-000014130000}"/>
    <cellStyle name="F3_발생량" xfId="7710" xr:uid="{00000000-0005-0000-0000-000015130000}"/>
    <cellStyle name="F4" xfId="1810" xr:uid="{00000000-0005-0000-0000-000016130000}"/>
    <cellStyle name="F4 2" xfId="7210" xr:uid="{00000000-0005-0000-0000-000017130000}"/>
    <cellStyle name="F4 3" xfId="7935" xr:uid="{00000000-0005-0000-0000-000018130000}"/>
    <cellStyle name="F4_발생량" xfId="7711" xr:uid="{00000000-0005-0000-0000-000019130000}"/>
    <cellStyle name="F5" xfId="1811" xr:uid="{00000000-0005-0000-0000-00001A130000}"/>
    <cellStyle name="F5 2" xfId="7211" xr:uid="{00000000-0005-0000-0000-00001B130000}"/>
    <cellStyle name="F5 3" xfId="7936" xr:uid="{00000000-0005-0000-0000-00001C130000}"/>
    <cellStyle name="F5_발생량" xfId="7712" xr:uid="{00000000-0005-0000-0000-00001D130000}"/>
    <cellStyle name="F6" xfId="1812" xr:uid="{00000000-0005-0000-0000-00001E130000}"/>
    <cellStyle name="F6 2" xfId="7212" xr:uid="{00000000-0005-0000-0000-00001F130000}"/>
    <cellStyle name="F6 3" xfId="7937" xr:uid="{00000000-0005-0000-0000-000020130000}"/>
    <cellStyle name="F6_발생량" xfId="7713" xr:uid="{00000000-0005-0000-0000-000021130000}"/>
    <cellStyle name="F7" xfId="1813" xr:uid="{00000000-0005-0000-0000-000022130000}"/>
    <cellStyle name="F7 2" xfId="7213" xr:uid="{00000000-0005-0000-0000-000023130000}"/>
    <cellStyle name="F7 3" xfId="7938" xr:uid="{00000000-0005-0000-0000-000024130000}"/>
    <cellStyle name="F7_발생량" xfId="7714" xr:uid="{00000000-0005-0000-0000-000025130000}"/>
    <cellStyle name="F8" xfId="1814" xr:uid="{00000000-0005-0000-0000-000026130000}"/>
    <cellStyle name="F8 2" xfId="7214" xr:uid="{00000000-0005-0000-0000-000027130000}"/>
    <cellStyle name="F8 3" xfId="7939" xr:uid="{00000000-0005-0000-0000-000028130000}"/>
    <cellStyle name="F8_발생량" xfId="7715" xr:uid="{00000000-0005-0000-0000-000029130000}"/>
    <cellStyle name="Financier0" xfId="7215" xr:uid="{00000000-0005-0000-0000-00002A130000}"/>
    <cellStyle name="Fixed" xfId="1815" xr:uid="{00000000-0005-0000-0000-00002B130000}"/>
    <cellStyle name="Fixed 2" xfId="7216" xr:uid="{00000000-0005-0000-0000-00002C130000}"/>
    <cellStyle name="Fixed 2 2" xfId="7217" xr:uid="{00000000-0005-0000-0000-00002D130000}"/>
    <cellStyle name="Fixed 3" xfId="7218" xr:uid="{00000000-0005-0000-0000-00002E130000}"/>
    <cellStyle name="Fixed_내역서-1" xfId="7219" xr:uid="{00000000-0005-0000-0000-00002F130000}"/>
    <cellStyle name="Followed Hyperlink" xfId="1816" xr:uid="{00000000-0005-0000-0000-000030130000}"/>
    <cellStyle name="g" xfId="1817" xr:uid="{00000000-0005-0000-0000-000031130000}"/>
    <cellStyle name="G/표준" xfId="1818" xr:uid="{00000000-0005-0000-0000-000032130000}"/>
    <cellStyle name="Good" xfId="7633" xr:uid="{00000000-0005-0000-0000-000033130000}"/>
    <cellStyle name="Grey" xfId="1819" xr:uid="{00000000-0005-0000-0000-000034130000}"/>
    <cellStyle name="Grey 2" xfId="7220" xr:uid="{00000000-0005-0000-0000-000035130000}"/>
    <cellStyle name="Grey 3" xfId="7221" xr:uid="{00000000-0005-0000-0000-000036130000}"/>
    <cellStyle name="Grey_내역서-1" xfId="7222" xr:uid="{00000000-0005-0000-0000-000037130000}"/>
    <cellStyle name="H1" xfId="1820" xr:uid="{00000000-0005-0000-0000-000038130000}"/>
    <cellStyle name="H2" xfId="1821" xr:uid="{00000000-0005-0000-0000-000039130000}"/>
    <cellStyle name="head" xfId="1822" xr:uid="{00000000-0005-0000-0000-00003A130000}"/>
    <cellStyle name="head 1" xfId="1823" xr:uid="{00000000-0005-0000-0000-00003B130000}"/>
    <cellStyle name="head 1-1" xfId="1824" xr:uid="{00000000-0005-0000-0000-00003C130000}"/>
    <cellStyle name="HEADER" xfId="1825" xr:uid="{00000000-0005-0000-0000-00003D130000}"/>
    <cellStyle name="Header1" xfId="1826" xr:uid="{00000000-0005-0000-0000-00003E130000}"/>
    <cellStyle name="Header2" xfId="1827" xr:uid="{00000000-0005-0000-0000-00003F130000}"/>
    <cellStyle name="Header2 2" xfId="7716" xr:uid="{00000000-0005-0000-0000-000040130000}"/>
    <cellStyle name="Header2 2 2" xfId="8145" xr:uid="{00000000-0005-0000-0000-000041130000}"/>
    <cellStyle name="Header2 2 2 2" xfId="9130" xr:uid="{00000000-0005-0000-0000-000042130000}"/>
    <cellStyle name="Header2 2 3" xfId="8426" xr:uid="{00000000-0005-0000-0000-000043130000}"/>
    <cellStyle name="Header2 2 4" xfId="8348" xr:uid="{00000000-0005-0000-0000-000044130000}"/>
    <cellStyle name="Header2 2 5" xfId="8670" xr:uid="{00000000-0005-0000-0000-000045130000}"/>
    <cellStyle name="Header2 2 6" xfId="9430" xr:uid="{00000000-0005-0000-0000-000046130000}"/>
    <cellStyle name="Header2 2 7" xfId="9179" xr:uid="{00000000-0005-0000-0000-000047130000}"/>
    <cellStyle name="Header2 2 8" xfId="9200" xr:uid="{00000000-0005-0000-0000-000048130000}"/>
    <cellStyle name="Header2 3" xfId="7717" xr:uid="{00000000-0005-0000-0000-000049130000}"/>
    <cellStyle name="Header2 3 2" xfId="8146" xr:uid="{00000000-0005-0000-0000-00004A130000}"/>
    <cellStyle name="Header2 3 2 2" xfId="9131" xr:uid="{00000000-0005-0000-0000-00004B130000}"/>
    <cellStyle name="Header2 3 3" xfId="8427" xr:uid="{00000000-0005-0000-0000-00004C130000}"/>
    <cellStyle name="Header2 3 4" xfId="8349" xr:uid="{00000000-0005-0000-0000-00004D130000}"/>
    <cellStyle name="Header2 3 5" xfId="8671" xr:uid="{00000000-0005-0000-0000-00004E130000}"/>
    <cellStyle name="Header2 3 6" xfId="9431" xr:uid="{00000000-0005-0000-0000-00004F130000}"/>
    <cellStyle name="Header2 3 7" xfId="9178" xr:uid="{00000000-0005-0000-0000-000050130000}"/>
    <cellStyle name="Header2 3 8" xfId="9257" xr:uid="{00000000-0005-0000-0000-000051130000}"/>
    <cellStyle name="Header2 4" xfId="7718" xr:uid="{00000000-0005-0000-0000-000052130000}"/>
    <cellStyle name="Header2 4 2" xfId="8147" xr:uid="{00000000-0005-0000-0000-000053130000}"/>
    <cellStyle name="Header2 4 2 2" xfId="9132" xr:uid="{00000000-0005-0000-0000-000054130000}"/>
    <cellStyle name="Header2 4 3" xfId="8428" xr:uid="{00000000-0005-0000-0000-000055130000}"/>
    <cellStyle name="Header2 4 4" xfId="8368" xr:uid="{00000000-0005-0000-0000-000056130000}"/>
    <cellStyle name="Header2 4 5" xfId="8672" xr:uid="{00000000-0005-0000-0000-000057130000}"/>
    <cellStyle name="Header2 4 6" xfId="9432" xr:uid="{00000000-0005-0000-0000-000058130000}"/>
    <cellStyle name="Header2 4 7" xfId="9177" xr:uid="{00000000-0005-0000-0000-000059130000}"/>
    <cellStyle name="Header2 4 8" xfId="9418" xr:uid="{00000000-0005-0000-0000-00005A130000}"/>
    <cellStyle name="Header2 5" xfId="7719" xr:uid="{00000000-0005-0000-0000-00005B130000}"/>
    <cellStyle name="Header2 5 2" xfId="8148" xr:uid="{00000000-0005-0000-0000-00005C130000}"/>
    <cellStyle name="Header2 5 2 2" xfId="9133" xr:uid="{00000000-0005-0000-0000-00005D130000}"/>
    <cellStyle name="Header2 5 3" xfId="8429" xr:uid="{00000000-0005-0000-0000-00005E130000}"/>
    <cellStyle name="Header2 5 4" xfId="8350" xr:uid="{00000000-0005-0000-0000-00005F130000}"/>
    <cellStyle name="Header2 5 5" xfId="8673" xr:uid="{00000000-0005-0000-0000-000060130000}"/>
    <cellStyle name="Header2 5 6" xfId="9433" xr:uid="{00000000-0005-0000-0000-000061130000}"/>
    <cellStyle name="Header2 5 7" xfId="9176" xr:uid="{00000000-0005-0000-0000-000062130000}"/>
    <cellStyle name="Header2 5 8" xfId="9254" xr:uid="{00000000-0005-0000-0000-000063130000}"/>
    <cellStyle name="Header2 6" xfId="7720" xr:uid="{00000000-0005-0000-0000-000064130000}"/>
    <cellStyle name="Header2 6 2" xfId="8149" xr:uid="{00000000-0005-0000-0000-000065130000}"/>
    <cellStyle name="Header2 6 2 2" xfId="9134" xr:uid="{00000000-0005-0000-0000-000066130000}"/>
    <cellStyle name="Header2 6 3" xfId="8430" xr:uid="{00000000-0005-0000-0000-000067130000}"/>
    <cellStyle name="Header2 6 4" xfId="8351" xr:uid="{00000000-0005-0000-0000-000068130000}"/>
    <cellStyle name="Header2 6 5" xfId="8674" xr:uid="{00000000-0005-0000-0000-000069130000}"/>
    <cellStyle name="Header2 6 6" xfId="9434" xr:uid="{00000000-0005-0000-0000-00006A130000}"/>
    <cellStyle name="Header2 6 7" xfId="9175" xr:uid="{00000000-0005-0000-0000-00006B130000}"/>
    <cellStyle name="Header2 6 8" xfId="9440" xr:uid="{00000000-0005-0000-0000-00006C130000}"/>
    <cellStyle name="Heading 1" xfId="1828" xr:uid="{00000000-0005-0000-0000-00006D130000}"/>
    <cellStyle name="Heading 1 2" xfId="7223" xr:uid="{00000000-0005-0000-0000-00006E130000}"/>
    <cellStyle name="Heading 1 3" xfId="7224" xr:uid="{00000000-0005-0000-0000-00006F130000}"/>
    <cellStyle name="Heading 1_발생량" xfId="7721" xr:uid="{00000000-0005-0000-0000-000070130000}"/>
    <cellStyle name="Heading 2" xfId="1829" xr:uid="{00000000-0005-0000-0000-000071130000}"/>
    <cellStyle name="Heading 2 2" xfId="7225" xr:uid="{00000000-0005-0000-0000-000072130000}"/>
    <cellStyle name="Heading 2 3" xfId="7226" xr:uid="{00000000-0005-0000-0000-000073130000}"/>
    <cellStyle name="Heading 2_발생량" xfId="7722" xr:uid="{00000000-0005-0000-0000-000074130000}"/>
    <cellStyle name="Heading 3" xfId="7634" xr:uid="{00000000-0005-0000-0000-000075130000}"/>
    <cellStyle name="Heading 4" xfId="7635" xr:uid="{00000000-0005-0000-0000-000076130000}"/>
    <cellStyle name="Heading1" xfId="1830" xr:uid="{00000000-0005-0000-0000-000077130000}"/>
    <cellStyle name="Heading1 2" xfId="7227" xr:uid="{00000000-0005-0000-0000-000078130000}"/>
    <cellStyle name="Heading1 2 2" xfId="7228" xr:uid="{00000000-0005-0000-0000-000079130000}"/>
    <cellStyle name="Heading1_내역서-1" xfId="7229" xr:uid="{00000000-0005-0000-0000-00007A130000}"/>
    <cellStyle name="Heading2" xfId="1831" xr:uid="{00000000-0005-0000-0000-00007B130000}"/>
    <cellStyle name="Heading2 2" xfId="7230" xr:uid="{00000000-0005-0000-0000-00007C130000}"/>
    <cellStyle name="Heading2 2 2" xfId="7231" xr:uid="{00000000-0005-0000-0000-00007D130000}"/>
    <cellStyle name="Heading2_내역서-1" xfId="7232" xr:uid="{00000000-0005-0000-0000-00007E130000}"/>
    <cellStyle name="HelpStyle" xfId="7636" xr:uid="{00000000-0005-0000-0000-00007F130000}"/>
    <cellStyle name="Helv8_PFD4.XLS" xfId="1832" xr:uid="{00000000-0005-0000-0000-000080130000}"/>
    <cellStyle name="HIGHLIGHT" xfId="1833" xr:uid="{00000000-0005-0000-0000-000081130000}"/>
    <cellStyle name="Hyperlink" xfId="1834" xr:uid="{00000000-0005-0000-0000-000082130000}"/>
    <cellStyle name="INPUT" xfId="7233" xr:uid="{00000000-0005-0000-0000-000083130000}"/>
    <cellStyle name="Input [yellow]" xfId="1835" xr:uid="{00000000-0005-0000-0000-000084130000}"/>
    <cellStyle name="Input [yellow] 2" xfId="7234" xr:uid="{00000000-0005-0000-0000-000085130000}"/>
    <cellStyle name="Input [yellow] 2 2" xfId="8273" xr:uid="{00000000-0005-0000-0000-000086130000}"/>
    <cellStyle name="Input [yellow] 2 3" xfId="9007" xr:uid="{00000000-0005-0000-0000-000087130000}"/>
    <cellStyle name="Input [yellow] 2 4" xfId="9258" xr:uid="{00000000-0005-0000-0000-000088130000}"/>
    <cellStyle name="Input [yellow] 3" xfId="7235" xr:uid="{00000000-0005-0000-0000-000089130000}"/>
    <cellStyle name="Input [yellow] 3 2" xfId="8412" xr:uid="{00000000-0005-0000-0000-00008A130000}"/>
    <cellStyle name="Input [yellow] 3 3" xfId="9008" xr:uid="{00000000-0005-0000-0000-00008B130000}"/>
    <cellStyle name="Input [yellow] 3 4" xfId="9365" xr:uid="{00000000-0005-0000-0000-00008C130000}"/>
    <cellStyle name="Input [yellow] 4" xfId="8230" xr:uid="{00000000-0005-0000-0000-00008D130000}"/>
    <cellStyle name="Input [yellow] 5" xfId="8668" xr:uid="{00000000-0005-0000-0000-00008E130000}"/>
    <cellStyle name="Input [yellow] 6" xfId="9218" xr:uid="{00000000-0005-0000-0000-00008F130000}"/>
    <cellStyle name="Input [yellow]_내역서-1" xfId="7236" xr:uid="{00000000-0005-0000-0000-000090130000}"/>
    <cellStyle name="jin" xfId="7237" xr:uid="{00000000-0005-0000-0000-000091130000}"/>
    <cellStyle name="Jun" xfId="7637" xr:uid="{00000000-0005-0000-0000-000092130000}"/>
    <cellStyle name="Komma [0]_BINV" xfId="7238" xr:uid="{00000000-0005-0000-0000-000093130000}"/>
    <cellStyle name="Komma_BINV" xfId="7239" xr:uid="{00000000-0005-0000-0000-000094130000}"/>
    <cellStyle name="L`" xfId="7240" xr:uid="{00000000-0005-0000-0000-000095130000}"/>
    <cellStyle name="left" xfId="7638" xr:uid="{00000000-0005-0000-0000-000096130000}"/>
    <cellStyle name="Link Currency (0)" xfId="7241" xr:uid="{00000000-0005-0000-0000-000097130000}"/>
    <cellStyle name="Link Currency (2)" xfId="7242" xr:uid="{00000000-0005-0000-0000-000098130000}"/>
    <cellStyle name="Link Units (0)" xfId="7243" xr:uid="{00000000-0005-0000-0000-000099130000}"/>
    <cellStyle name="Link Units (1)" xfId="7244" xr:uid="{00000000-0005-0000-0000-00009A130000}"/>
    <cellStyle name="Link Units (2)" xfId="7245" xr:uid="{00000000-0005-0000-0000-00009B130000}"/>
    <cellStyle name="Linked Cell" xfId="7639" xr:uid="{00000000-0005-0000-0000-00009C130000}"/>
    <cellStyle name="ŀ䅀؀ŀŀ䅀؀ŀŀ䅀؀ŀŀ䅀؀ŀŀ䅀؀ŀŀ䅀؀ŀŀ䅀؀ŀŀ䅀؀ŀŀ䅀؀ŀ฀䅀؀฀฀䅀؀฀฀䅀؀฀฀䅀؀฀฀䅀؀฀฀䅀؀฀฀䅀؀฀฀䅀؀฀฀䅀؀฀฀䅀؀฀฀䁀" xfId="7247" xr:uid="{00000000-0005-0000-0000-00009D130000}"/>
    <cellStyle name="ŀ䅀؀ŀŀ䅀؀ŀŀ䅀؀ŀŀ䅀؀ŀŀ䅀؀ŀ฀䅀؀฀฀䅀؀฀฀䅀؀฀฀䅀؀฀฀䅀؀฀฀䅀؀฀฀䅀؀฀฀䅀؀฀฀䅀؀฀฀䅀؀฀฀䁀" xfId="7248" xr:uid="{00000000-0005-0000-0000-00009E130000}"/>
    <cellStyle name="MARQ" xfId="7249" xr:uid="{00000000-0005-0000-0000-00009F130000}"/>
    <cellStyle name="měny_Copy of zdroj" xfId="7250" xr:uid="{00000000-0005-0000-0000-0000A0130000}"/>
    <cellStyle name="Migliaia (0)_1320 NX" xfId="7251" xr:uid="{00000000-0005-0000-0000-0000A1130000}"/>
    <cellStyle name="Migliaia_1320 NX" xfId="7252" xr:uid="{00000000-0005-0000-0000-0000A2130000}"/>
    <cellStyle name="Millares [0]_DEVISCAN" xfId="7253" xr:uid="{00000000-0005-0000-0000-0000A3130000}"/>
    <cellStyle name="Milliers [0]_399GC10" xfId="1836" xr:uid="{00000000-0005-0000-0000-0000A4130000}"/>
    <cellStyle name="Milliers_399GC10" xfId="1837" xr:uid="{00000000-0005-0000-0000-0000A5130000}"/>
    <cellStyle name="Model" xfId="1838" xr:uid="{00000000-0005-0000-0000-0000A6130000}"/>
    <cellStyle name="Mon?aire [0]_399GC10" xfId="1839" xr:uid="{00000000-0005-0000-0000-0000A7130000}"/>
    <cellStyle name="Mon?aire_399GC10" xfId="1840" xr:uid="{00000000-0005-0000-0000-0000A8130000}"/>
    <cellStyle name="MS Proofing Tools" xfId="7254" xr:uid="{00000000-0005-0000-0000-0000A9130000}"/>
    <cellStyle name="n" xfId="1841" xr:uid="{00000000-0005-0000-0000-0000AA130000}"/>
    <cellStyle name="Neutral" xfId="7640" xr:uid="{00000000-0005-0000-0000-0000AB130000}"/>
    <cellStyle name="no dec" xfId="1842" xr:uid="{00000000-0005-0000-0000-0000AC130000}"/>
    <cellStyle name="nohs" xfId="1843" xr:uid="{00000000-0005-0000-0000-0000AD130000}"/>
    <cellStyle name="Norial_mud plant bolted_KD2" xfId="7255" xr:uid="{00000000-0005-0000-0000-0000AE130000}"/>
    <cellStyle name="normal" xfId="7256" xr:uid="{00000000-0005-0000-0000-0000AF130000}"/>
    <cellStyle name="Normal - Style1" xfId="1845" xr:uid="{00000000-0005-0000-0000-0000B0130000}"/>
    <cellStyle name="Normal - Style1 2" xfId="7257" xr:uid="{00000000-0005-0000-0000-0000B1130000}"/>
    <cellStyle name="Normal - Style1 2 2" xfId="7258" xr:uid="{00000000-0005-0000-0000-0000B2130000}"/>
    <cellStyle name="Normal - Style1 3" xfId="7259" xr:uid="{00000000-0005-0000-0000-0000B3130000}"/>
    <cellStyle name="Normal - Style1 4" xfId="7940" xr:uid="{00000000-0005-0000-0000-0000B4130000}"/>
    <cellStyle name="Normal - Style1_1235B 4.5m 내역서(06.10.18)" xfId="7260" xr:uid="{00000000-0005-0000-0000-0000B5130000}"/>
    <cellStyle name="Normal - Style2" xfId="1846" xr:uid="{00000000-0005-0000-0000-0000B6130000}"/>
    <cellStyle name="Normal - Style3" xfId="1847" xr:uid="{00000000-0005-0000-0000-0000B7130000}"/>
    <cellStyle name="Normal - Style4" xfId="1848" xr:uid="{00000000-0005-0000-0000-0000B8130000}"/>
    <cellStyle name="Normal - Style5" xfId="1849" xr:uid="{00000000-0005-0000-0000-0000B9130000}"/>
    <cellStyle name="Normal - Style6" xfId="1850" xr:uid="{00000000-0005-0000-0000-0000BA130000}"/>
    <cellStyle name="Normal - Style7" xfId="1851" xr:uid="{00000000-0005-0000-0000-0000BB130000}"/>
    <cellStyle name="Normal - Style8" xfId="1852" xr:uid="{00000000-0005-0000-0000-0000BC130000}"/>
    <cellStyle name="Normal - 유형1" xfId="1844" xr:uid="{00000000-0005-0000-0000-0000BD130000}"/>
    <cellStyle name="Normal 2" xfId="7641" xr:uid="{00000000-0005-0000-0000-0000BE130000}"/>
    <cellStyle name="Normal_ SG&amp;A Bridge" xfId="7261" xr:uid="{00000000-0005-0000-0000-0000BF130000}"/>
    <cellStyle name="Normale_1320 NX" xfId="7262" xr:uid="{00000000-0005-0000-0000-0000C0130000}"/>
    <cellStyle name="normální_Copy of zdroj" xfId="7263" xr:uid="{00000000-0005-0000-0000-0000C1130000}"/>
    <cellStyle name="Note" xfId="7642" xr:uid="{00000000-0005-0000-0000-0000C2130000}"/>
    <cellStyle name="Note 2" xfId="9026" xr:uid="{00000000-0005-0000-0000-0000C3130000}"/>
    <cellStyle name="O" xfId="1853" xr:uid="{00000000-0005-0000-0000-0000C4130000}"/>
    <cellStyle name="OD" xfId="1854" xr:uid="{00000000-0005-0000-0000-0000C5130000}"/>
    <cellStyle name="Œ…?æ맖?e [0.00]_guyan" xfId="7264" xr:uid="{00000000-0005-0000-0000-0000C6130000}"/>
    <cellStyle name="Œ…?æ맖?e_guyan" xfId="7265" xr:uid="{00000000-0005-0000-0000-0000C7130000}"/>
    <cellStyle name="Œ…‹æØ‚è [0.00]_laroux" xfId="7643" xr:uid="{00000000-0005-0000-0000-0000C8130000}"/>
    <cellStyle name="Œ…‹æØ‚è_laroux" xfId="7644" xr:uid="{00000000-0005-0000-0000-0000C9130000}"/>
    <cellStyle name="oft Excel]_x000d__x000a_Comment=The open=/f lines load custom functions into the Paste Function list._x000d__x000a_Maximized=3_x000d__x000a_AutoFormat=" xfId="1855" xr:uid="{00000000-0005-0000-0000-0000CA130000}"/>
    <cellStyle name="oh" xfId="7266" xr:uid="{00000000-0005-0000-0000-0000CB130000}"/>
    <cellStyle name="OUTPUT" xfId="7267" xr:uid="{00000000-0005-0000-0000-0000CC130000}"/>
    <cellStyle name="Over1" xfId="1856" xr:uid="{00000000-0005-0000-0000-0000CD130000}"/>
    <cellStyle name="Percent" xfId="1857" xr:uid="{00000000-0005-0000-0000-0000CE130000}"/>
    <cellStyle name="Percent [0]" xfId="7268" xr:uid="{00000000-0005-0000-0000-0000CF130000}"/>
    <cellStyle name="Percent [00]" xfId="7269" xr:uid="{00000000-0005-0000-0000-0000D0130000}"/>
    <cellStyle name="Percent [2]" xfId="1858" xr:uid="{00000000-0005-0000-0000-0000D1130000}"/>
    <cellStyle name="Percent 10" xfId="7270" xr:uid="{00000000-0005-0000-0000-0000D2130000}"/>
    <cellStyle name="Percent 11" xfId="7271" xr:uid="{00000000-0005-0000-0000-0000D3130000}"/>
    <cellStyle name="Percent 12" xfId="7272" xr:uid="{00000000-0005-0000-0000-0000D4130000}"/>
    <cellStyle name="Percent 13" xfId="7273" xr:uid="{00000000-0005-0000-0000-0000D5130000}"/>
    <cellStyle name="Percent 14" xfId="7274" xr:uid="{00000000-0005-0000-0000-0000D6130000}"/>
    <cellStyle name="Percent 15" xfId="7941" xr:uid="{00000000-0005-0000-0000-0000D7130000}"/>
    <cellStyle name="Percent 16" xfId="8247" xr:uid="{00000000-0005-0000-0000-0000D8130000}"/>
    <cellStyle name="Percent 17" xfId="8389" xr:uid="{00000000-0005-0000-0000-0000D9130000}"/>
    <cellStyle name="Percent 18" xfId="8343" xr:uid="{00000000-0005-0000-0000-0000DA130000}"/>
    <cellStyle name="Percent 19" xfId="8299" xr:uid="{00000000-0005-0000-0000-0000DB130000}"/>
    <cellStyle name="Percent 2" xfId="7275" xr:uid="{00000000-0005-0000-0000-0000DC130000}"/>
    <cellStyle name="Percent 2 2" xfId="7276" xr:uid="{00000000-0005-0000-0000-0000DD130000}"/>
    <cellStyle name="Percent 20" xfId="8352" xr:uid="{00000000-0005-0000-0000-0000DE130000}"/>
    <cellStyle name="Percent 21" xfId="8274" xr:uid="{00000000-0005-0000-0000-0000DF130000}"/>
    <cellStyle name="Percent 22" xfId="8540" xr:uid="{00000000-0005-0000-0000-0000E0130000}"/>
    <cellStyle name="Percent 23" xfId="9214" xr:uid="{00000000-0005-0000-0000-0000E1130000}"/>
    <cellStyle name="Percent 24" xfId="9385" xr:uid="{00000000-0005-0000-0000-0000E2130000}"/>
    <cellStyle name="Percent 25" xfId="9337" xr:uid="{00000000-0005-0000-0000-0000E3130000}"/>
    <cellStyle name="Percent 26" xfId="9383" xr:uid="{00000000-0005-0000-0000-0000E4130000}"/>
    <cellStyle name="Percent 27" xfId="9409" xr:uid="{00000000-0005-0000-0000-0000E5130000}"/>
    <cellStyle name="Percent 28" xfId="9331" xr:uid="{00000000-0005-0000-0000-0000E6130000}"/>
    <cellStyle name="Percent 29" xfId="9174" xr:uid="{00000000-0005-0000-0000-0000E7130000}"/>
    <cellStyle name="Percent 3" xfId="7277" xr:uid="{00000000-0005-0000-0000-0000E8130000}"/>
    <cellStyle name="Percent 30" xfId="9367" xr:uid="{00000000-0005-0000-0000-0000E9130000}"/>
    <cellStyle name="Percent 31" xfId="9468" xr:uid="{00000000-0005-0000-0000-0000EA130000}"/>
    <cellStyle name="Percent 4" xfId="7278" xr:uid="{00000000-0005-0000-0000-0000EB130000}"/>
    <cellStyle name="Percent 5" xfId="7279" xr:uid="{00000000-0005-0000-0000-0000EC130000}"/>
    <cellStyle name="Percent 6" xfId="7280" xr:uid="{00000000-0005-0000-0000-0000ED130000}"/>
    <cellStyle name="Percent 7" xfId="7281" xr:uid="{00000000-0005-0000-0000-0000EE130000}"/>
    <cellStyle name="Percent 8" xfId="7282" xr:uid="{00000000-0005-0000-0000-0000EF130000}"/>
    <cellStyle name="Percent 9" xfId="7283" xr:uid="{00000000-0005-0000-0000-0000F0130000}"/>
    <cellStyle name="Percent_#6 Temps &amp; Contractors" xfId="7284" xr:uid="{00000000-0005-0000-0000-0000F1130000}"/>
    <cellStyle name="Pourcentage_TEMPTRAN" xfId="7285" xr:uid="{00000000-0005-0000-0000-0000F2130000}"/>
    <cellStyle name="PrePop Currency (0)" xfId="7286" xr:uid="{00000000-0005-0000-0000-0000F3130000}"/>
    <cellStyle name="PrePop Currency (2)" xfId="7287" xr:uid="{00000000-0005-0000-0000-0000F4130000}"/>
    <cellStyle name="PrePop Units (0)" xfId="7288" xr:uid="{00000000-0005-0000-0000-0000F5130000}"/>
    <cellStyle name="PrePop Units (1)" xfId="7289" xr:uid="{00000000-0005-0000-0000-0000F6130000}"/>
    <cellStyle name="PrePop Units (2)" xfId="7290" xr:uid="{00000000-0005-0000-0000-0000F7130000}"/>
    <cellStyle name="PRICE2" xfId="1859" xr:uid="{00000000-0005-0000-0000-0000F8130000}"/>
    <cellStyle name="Procent_BINV" xfId="7291" xr:uid="{00000000-0005-0000-0000-0000F9130000}"/>
    <cellStyle name="Product" xfId="7645" xr:uid="{00000000-0005-0000-0000-0000FA130000}"/>
    <cellStyle name="Produkt oversk." xfId="1860" xr:uid="{00000000-0005-0000-0000-0000FB130000}"/>
    <cellStyle name="Q1" xfId="1861" xr:uid="{00000000-0005-0000-0000-0000FC130000}"/>
    <cellStyle name="Q4" xfId="1862" xr:uid="{00000000-0005-0000-0000-0000FD130000}"/>
    <cellStyle name="Qté calculées" xfId="7292" xr:uid="{00000000-0005-0000-0000-0000FE130000}"/>
    <cellStyle name="Qté calculées 2" xfId="8271" xr:uid="{00000000-0005-0000-0000-0000FF130000}"/>
    <cellStyle name="Qté calculées 3" xfId="9009" xr:uid="{00000000-0005-0000-0000-000000140000}"/>
    <cellStyle name="Qté calculées 4" xfId="9187" xr:uid="{00000000-0005-0000-0000-000001140000}"/>
    <cellStyle name="QTé entrées" xfId="7293" xr:uid="{00000000-0005-0000-0000-000002140000}"/>
    <cellStyle name="QTé entrées 2" xfId="8366" xr:uid="{00000000-0005-0000-0000-000003140000}"/>
    <cellStyle name="QTé entrées 3" xfId="9010" xr:uid="{00000000-0005-0000-0000-000004140000}"/>
    <cellStyle name="QTé entrées 4" xfId="9250" xr:uid="{00000000-0005-0000-0000-000005140000}"/>
    <cellStyle name="QTé entrées 5" xfId="9180" xr:uid="{00000000-0005-0000-0000-000006140000}"/>
    <cellStyle name="QTé entrées 6" xfId="9217" xr:uid="{00000000-0005-0000-0000-000007140000}"/>
    <cellStyle name="QTé entrées 7" xfId="9415" xr:uid="{00000000-0005-0000-0000-000008140000}"/>
    <cellStyle name="Regular Type" xfId="7646" xr:uid="{00000000-0005-0000-0000-000009140000}"/>
    <cellStyle name="RevList" xfId="1863" xr:uid="{00000000-0005-0000-0000-00000A140000}"/>
    <cellStyle name="s" xfId="1864" xr:uid="{00000000-0005-0000-0000-00000B140000}"/>
    <cellStyle name="S " xfId="1865" xr:uid="{00000000-0005-0000-0000-00000C140000}"/>
    <cellStyle name="sh" xfId="7294" xr:uid="{00000000-0005-0000-0000-00000D140000}"/>
    <cellStyle name="Small Heading" xfId="7647" xr:uid="{00000000-0005-0000-0000-00000E140000}"/>
    <cellStyle name="SS" xfId="7295" xr:uid="{00000000-0005-0000-0000-00000F140000}"/>
    <cellStyle name="ssh" xfId="7296" xr:uid="{00000000-0005-0000-0000-000010140000}"/>
    <cellStyle name="Standaard_BINV" xfId="7297" xr:uid="{00000000-0005-0000-0000-000011140000}"/>
    <cellStyle name="STANDARD" xfId="1866" xr:uid="{00000000-0005-0000-0000-000012140000}"/>
    <cellStyle name="STD" xfId="1867" xr:uid="{00000000-0005-0000-0000-000013140000}"/>
    <cellStyle name="Sub" xfId="1868" xr:uid="{00000000-0005-0000-0000-000014140000}"/>
    <cellStyle name="subhead" xfId="1869" xr:uid="{00000000-0005-0000-0000-000015140000}"/>
    <cellStyle name="Subtotal" xfId="1870" xr:uid="{00000000-0005-0000-0000-000016140000}"/>
    <cellStyle name="SUPPR" xfId="7298" xr:uid="{00000000-0005-0000-0000-000017140000}"/>
    <cellStyle name="t1" xfId="1871" xr:uid="{00000000-0005-0000-0000-000018140000}"/>
    <cellStyle name="Text Indent A" xfId="7299" xr:uid="{00000000-0005-0000-0000-000019140000}"/>
    <cellStyle name="Text Indent B" xfId="7300" xr:uid="{00000000-0005-0000-0000-00001A140000}"/>
    <cellStyle name="Text Indent C" xfId="7301" xr:uid="{00000000-0005-0000-0000-00001B140000}"/>
    <cellStyle name="þ?b?þ?b?þ?b?þ?b?þ?b?þ?b?þ?b灌þ?b?þ?&lt;?b?þ?b濬þ?b?þ?b?þ昰_x0018_?þ????_x0008_" xfId="1872" xr:uid="{00000000-0005-0000-0000-00001C140000}"/>
    <cellStyle name="þ൚b⍼þ൪b⎨þൺb⏜þඊb␌þකb濰þඪb瀠þයb灌þ්b炈þ宐&lt;෢b濈þෲb濬þขb瀐þฒb瀰þ昰_x0018_⋸þ㤕䰀ጤܕ_x0008_" xfId="1873" xr:uid="{00000000-0005-0000-0000-00001D140000}"/>
    <cellStyle name="Title" xfId="1874" xr:uid="{00000000-0005-0000-0000-00001E140000}"/>
    <cellStyle name="title [1]" xfId="1875" xr:uid="{00000000-0005-0000-0000-00001F140000}"/>
    <cellStyle name="title [2]" xfId="1876" xr:uid="{00000000-0005-0000-0000-000020140000}"/>
    <cellStyle name="TITLE 10" xfId="7302" xr:uid="{00000000-0005-0000-0000-000021140000}"/>
    <cellStyle name="TITLE 11" xfId="7303" xr:uid="{00000000-0005-0000-0000-000022140000}"/>
    <cellStyle name="TITLE 12" xfId="7304" xr:uid="{00000000-0005-0000-0000-000023140000}"/>
    <cellStyle name="TITLE 13" xfId="7305" xr:uid="{00000000-0005-0000-0000-000024140000}"/>
    <cellStyle name="TITLE 2" xfId="7306" xr:uid="{00000000-0005-0000-0000-000025140000}"/>
    <cellStyle name="TITLE 3" xfId="7307" xr:uid="{00000000-0005-0000-0000-000026140000}"/>
    <cellStyle name="TITLE 4" xfId="7308" xr:uid="{00000000-0005-0000-0000-000027140000}"/>
    <cellStyle name="TITLE 5" xfId="7309" xr:uid="{00000000-0005-0000-0000-000028140000}"/>
    <cellStyle name="TITLE 6" xfId="7310" xr:uid="{00000000-0005-0000-0000-000029140000}"/>
    <cellStyle name="TITLE 7" xfId="7311" xr:uid="{00000000-0005-0000-0000-00002A140000}"/>
    <cellStyle name="TITLE 8" xfId="7312" xr:uid="{00000000-0005-0000-0000-00002B140000}"/>
    <cellStyle name="TITLE 9" xfId="7313" xr:uid="{00000000-0005-0000-0000-00002C140000}"/>
    <cellStyle name="Title_내역서5m(08(1).11.26)" xfId="7314" xr:uid="{00000000-0005-0000-0000-00002D140000}"/>
    <cellStyle name="Title2" xfId="1877" xr:uid="{00000000-0005-0000-0000-00002E140000}"/>
    <cellStyle name="Total" xfId="1878" xr:uid="{00000000-0005-0000-0000-00002F140000}"/>
    <cellStyle name="Total 2" xfId="7315" xr:uid="{00000000-0005-0000-0000-000030140000}"/>
    <cellStyle name="Total 2 2" xfId="7316" xr:uid="{00000000-0005-0000-0000-000031140000}"/>
    <cellStyle name="Total 2 2 2" xfId="8357" xr:uid="{00000000-0005-0000-0000-000032140000}"/>
    <cellStyle name="Total 2 2 3" xfId="9011" xr:uid="{00000000-0005-0000-0000-000033140000}"/>
    <cellStyle name="Total 2 2 4" xfId="9313" xr:uid="{00000000-0005-0000-0000-000034140000}"/>
    <cellStyle name="Total 2 2 5" xfId="9330" xr:uid="{00000000-0005-0000-0000-000035140000}"/>
    <cellStyle name="Total 2 2 6" xfId="9311" xr:uid="{00000000-0005-0000-0000-000036140000}"/>
    <cellStyle name="Total 2 2 7" xfId="9219" xr:uid="{00000000-0005-0000-0000-000037140000}"/>
    <cellStyle name="Total 3" xfId="7317" xr:uid="{00000000-0005-0000-0000-000038140000}"/>
    <cellStyle name="Total_내역서-1" xfId="7318" xr:uid="{00000000-0005-0000-0000-000039140000}"/>
    <cellStyle name="UM" xfId="1879" xr:uid="{00000000-0005-0000-0000-00003A140000}"/>
    <cellStyle name="under overskrft" xfId="1880" xr:uid="{00000000-0005-0000-0000-00003B140000}"/>
    <cellStyle name="Unprot" xfId="1881" xr:uid="{00000000-0005-0000-0000-00003C140000}"/>
    <cellStyle name="Unprot$" xfId="1882" xr:uid="{00000000-0005-0000-0000-00003D140000}"/>
    <cellStyle name="Unprotect" xfId="1883" xr:uid="{00000000-0005-0000-0000-00003E140000}"/>
    <cellStyle name="Valuta (0)_1 new STM 16 ring" xfId="7319" xr:uid="{00000000-0005-0000-0000-00003F140000}"/>
    <cellStyle name="Valuta [0]_BINV" xfId="7320" xr:uid="{00000000-0005-0000-0000-000040140000}"/>
    <cellStyle name="Valuta_1 new STM 16 ring" xfId="7321" xr:uid="{00000000-0005-0000-0000-000041140000}"/>
    <cellStyle name="Virgule fixe" xfId="7322" xr:uid="{00000000-0005-0000-0000-000042140000}"/>
    <cellStyle name="W?rung [0]_Ausdruck RUND (D)" xfId="1884" xr:uid="{00000000-0005-0000-0000-000043140000}"/>
    <cellStyle name="W?rung_Ausdruck RUND (D)" xfId="1885" xr:uid="{00000000-0005-0000-0000-000044140000}"/>
    <cellStyle name="Währung [0]_Kalkmilchbedarf" xfId="4648" xr:uid="{00000000-0005-0000-0000-000045140000}"/>
    <cellStyle name="Währung_Kalkmilchbedarf" xfId="4649" xr:uid="{00000000-0005-0000-0000-000046140000}"/>
    <cellStyle name="Warning Text" xfId="7648" xr:uid="{00000000-0005-0000-0000-000047140000}"/>
    <cellStyle name="wrap" xfId="7649" xr:uid="{00000000-0005-0000-0000-000048140000}"/>
    <cellStyle name="μU¿¡ ¿A´A CIAIÆU¸μAⓒ" xfId="1886" xr:uid="{00000000-0005-0000-0000-000049140000}"/>
    <cellStyle name="|?ドE" xfId="7001" xr:uid="{00000000-0005-0000-0000-00004A140000}"/>
    <cellStyle name="" xfId="7323" xr:uid="{00000000-0005-0000-0000-00004B140000}"/>
    <cellStyle name="강조색1 10" xfId="2974" xr:uid="{00000000-0005-0000-0000-00004C140000}"/>
    <cellStyle name="강조색1 11" xfId="2975" xr:uid="{00000000-0005-0000-0000-00004D140000}"/>
    <cellStyle name="강조색1 12" xfId="2976" xr:uid="{00000000-0005-0000-0000-00004E140000}"/>
    <cellStyle name="강조색1 13" xfId="2977" xr:uid="{00000000-0005-0000-0000-00004F140000}"/>
    <cellStyle name="강조색1 14" xfId="2978" xr:uid="{00000000-0005-0000-0000-000050140000}"/>
    <cellStyle name="강조색1 15" xfId="2979" xr:uid="{00000000-0005-0000-0000-000051140000}"/>
    <cellStyle name="강조색1 16" xfId="2980" xr:uid="{00000000-0005-0000-0000-000052140000}"/>
    <cellStyle name="강조색1 17" xfId="2981" xr:uid="{00000000-0005-0000-0000-000053140000}"/>
    <cellStyle name="강조색1 18" xfId="2982" xr:uid="{00000000-0005-0000-0000-000054140000}"/>
    <cellStyle name="강조색1 19" xfId="2983" xr:uid="{00000000-0005-0000-0000-000055140000}"/>
    <cellStyle name="강조색1 2" xfId="2984" xr:uid="{00000000-0005-0000-0000-000056140000}"/>
    <cellStyle name="강조색1 2 2" xfId="7962" xr:uid="{00000000-0005-0000-0000-000057140000}"/>
    <cellStyle name="강조색1 20" xfId="2985" xr:uid="{00000000-0005-0000-0000-000058140000}"/>
    <cellStyle name="강조색1 21" xfId="2986" xr:uid="{00000000-0005-0000-0000-000059140000}"/>
    <cellStyle name="강조색1 22" xfId="2987" xr:uid="{00000000-0005-0000-0000-00005A140000}"/>
    <cellStyle name="강조색1 23" xfId="2988" xr:uid="{00000000-0005-0000-0000-00005B140000}"/>
    <cellStyle name="강조색1 24" xfId="2989" xr:uid="{00000000-0005-0000-0000-00005C140000}"/>
    <cellStyle name="강조색1 25" xfId="2990" xr:uid="{00000000-0005-0000-0000-00005D140000}"/>
    <cellStyle name="강조색1 26" xfId="2991" xr:uid="{00000000-0005-0000-0000-00005E140000}"/>
    <cellStyle name="강조색1 27" xfId="2992" xr:uid="{00000000-0005-0000-0000-00005F140000}"/>
    <cellStyle name="강조색1 28" xfId="2993" xr:uid="{00000000-0005-0000-0000-000060140000}"/>
    <cellStyle name="강조색1 29" xfId="2994" xr:uid="{00000000-0005-0000-0000-000061140000}"/>
    <cellStyle name="강조색1 3" xfId="2995" xr:uid="{00000000-0005-0000-0000-000062140000}"/>
    <cellStyle name="강조색1 3 2" xfId="6112" xr:uid="{00000000-0005-0000-0000-000063140000}"/>
    <cellStyle name="강조색1 3 3" xfId="8150" xr:uid="{00000000-0005-0000-0000-000064140000}"/>
    <cellStyle name="강조색1 3_발생량" xfId="7723" xr:uid="{00000000-0005-0000-0000-000065140000}"/>
    <cellStyle name="강조색1 30" xfId="2996" xr:uid="{00000000-0005-0000-0000-000066140000}"/>
    <cellStyle name="강조색1 31" xfId="2997" xr:uid="{00000000-0005-0000-0000-000067140000}"/>
    <cellStyle name="강조색1 32" xfId="2998" xr:uid="{00000000-0005-0000-0000-000068140000}"/>
    <cellStyle name="강조색1 33" xfId="2999" xr:uid="{00000000-0005-0000-0000-000069140000}"/>
    <cellStyle name="강조색1 34" xfId="3000" xr:uid="{00000000-0005-0000-0000-00006A140000}"/>
    <cellStyle name="강조색1 35" xfId="3001" xr:uid="{00000000-0005-0000-0000-00006B140000}"/>
    <cellStyle name="강조색1 36" xfId="3002" xr:uid="{00000000-0005-0000-0000-00006C140000}"/>
    <cellStyle name="강조색1 37" xfId="3003" xr:uid="{00000000-0005-0000-0000-00006D140000}"/>
    <cellStyle name="강조색1 38" xfId="3004" xr:uid="{00000000-0005-0000-0000-00006E140000}"/>
    <cellStyle name="강조색1 39" xfId="3005" xr:uid="{00000000-0005-0000-0000-00006F140000}"/>
    <cellStyle name="강조색1 4" xfId="3006" xr:uid="{00000000-0005-0000-0000-000070140000}"/>
    <cellStyle name="강조색1 4 2" xfId="6113" xr:uid="{00000000-0005-0000-0000-000071140000}"/>
    <cellStyle name="강조색1 4 3" xfId="8151" xr:uid="{00000000-0005-0000-0000-000072140000}"/>
    <cellStyle name="강조색1 4_발생량" xfId="7724" xr:uid="{00000000-0005-0000-0000-000073140000}"/>
    <cellStyle name="강조색1 40" xfId="3007" xr:uid="{00000000-0005-0000-0000-000074140000}"/>
    <cellStyle name="강조색1 41" xfId="3008" xr:uid="{00000000-0005-0000-0000-000075140000}"/>
    <cellStyle name="강조색1 42" xfId="3009" xr:uid="{00000000-0005-0000-0000-000076140000}"/>
    <cellStyle name="강조색1 43" xfId="3010" xr:uid="{00000000-0005-0000-0000-000077140000}"/>
    <cellStyle name="강조색1 44" xfId="3011" xr:uid="{00000000-0005-0000-0000-000078140000}"/>
    <cellStyle name="강조색1 45" xfId="3012" xr:uid="{00000000-0005-0000-0000-000079140000}"/>
    <cellStyle name="강조색1 46" xfId="3013" xr:uid="{00000000-0005-0000-0000-00007A140000}"/>
    <cellStyle name="강조색1 47" xfId="3014" xr:uid="{00000000-0005-0000-0000-00007B140000}"/>
    <cellStyle name="강조색1 48" xfId="3015" xr:uid="{00000000-0005-0000-0000-00007C140000}"/>
    <cellStyle name="강조색1 49" xfId="3016" xr:uid="{00000000-0005-0000-0000-00007D140000}"/>
    <cellStyle name="강조색1 5" xfId="3017" xr:uid="{00000000-0005-0000-0000-00007E140000}"/>
    <cellStyle name="강조색1 5 2" xfId="6114" xr:uid="{00000000-0005-0000-0000-00007F140000}"/>
    <cellStyle name="강조색1 5 3" xfId="8152" xr:uid="{00000000-0005-0000-0000-000080140000}"/>
    <cellStyle name="강조색1 5_발생량" xfId="7725" xr:uid="{00000000-0005-0000-0000-000081140000}"/>
    <cellStyle name="강조색1 50" xfId="3018" xr:uid="{00000000-0005-0000-0000-000082140000}"/>
    <cellStyle name="강조색1 51" xfId="3019" xr:uid="{00000000-0005-0000-0000-000083140000}"/>
    <cellStyle name="강조색1 52" xfId="3020" xr:uid="{00000000-0005-0000-0000-000084140000}"/>
    <cellStyle name="강조색1 53" xfId="3021" xr:uid="{00000000-0005-0000-0000-000085140000}"/>
    <cellStyle name="강조색1 54" xfId="3022" xr:uid="{00000000-0005-0000-0000-000086140000}"/>
    <cellStyle name="강조색1 55" xfId="3023" xr:uid="{00000000-0005-0000-0000-000087140000}"/>
    <cellStyle name="강조색1 56" xfId="3024" xr:uid="{00000000-0005-0000-0000-000088140000}"/>
    <cellStyle name="강조색1 57" xfId="3025" xr:uid="{00000000-0005-0000-0000-000089140000}"/>
    <cellStyle name="강조색1 58" xfId="3026" xr:uid="{00000000-0005-0000-0000-00008A140000}"/>
    <cellStyle name="강조색1 59" xfId="3027" xr:uid="{00000000-0005-0000-0000-00008B140000}"/>
    <cellStyle name="강조색1 6" xfId="3028" xr:uid="{00000000-0005-0000-0000-00008C140000}"/>
    <cellStyle name="강조색1 6 2" xfId="8153" xr:uid="{00000000-0005-0000-0000-00008D140000}"/>
    <cellStyle name="강조색1 60" xfId="3029" xr:uid="{00000000-0005-0000-0000-00008E140000}"/>
    <cellStyle name="강조색1 7" xfId="3030" xr:uid="{00000000-0005-0000-0000-00008F140000}"/>
    <cellStyle name="강조색1 7 2" xfId="8154" xr:uid="{00000000-0005-0000-0000-000090140000}"/>
    <cellStyle name="강조색1 8" xfId="3031" xr:uid="{00000000-0005-0000-0000-000091140000}"/>
    <cellStyle name="강조색1 9" xfId="3032" xr:uid="{00000000-0005-0000-0000-000092140000}"/>
    <cellStyle name="강조색2 10" xfId="3033" xr:uid="{00000000-0005-0000-0000-000093140000}"/>
    <cellStyle name="강조색2 11" xfId="3034" xr:uid="{00000000-0005-0000-0000-000094140000}"/>
    <cellStyle name="강조색2 12" xfId="3035" xr:uid="{00000000-0005-0000-0000-000095140000}"/>
    <cellStyle name="강조색2 13" xfId="3036" xr:uid="{00000000-0005-0000-0000-000096140000}"/>
    <cellStyle name="강조색2 14" xfId="3037" xr:uid="{00000000-0005-0000-0000-000097140000}"/>
    <cellStyle name="강조색2 15" xfId="3038" xr:uid="{00000000-0005-0000-0000-000098140000}"/>
    <cellStyle name="강조색2 16" xfId="3039" xr:uid="{00000000-0005-0000-0000-000099140000}"/>
    <cellStyle name="강조색2 17" xfId="3040" xr:uid="{00000000-0005-0000-0000-00009A140000}"/>
    <cellStyle name="강조색2 18" xfId="3041" xr:uid="{00000000-0005-0000-0000-00009B140000}"/>
    <cellStyle name="강조색2 19" xfId="3042" xr:uid="{00000000-0005-0000-0000-00009C140000}"/>
    <cellStyle name="강조색2 2" xfId="3043" xr:uid="{00000000-0005-0000-0000-00009D140000}"/>
    <cellStyle name="강조색2 20" xfId="3044" xr:uid="{00000000-0005-0000-0000-00009E140000}"/>
    <cellStyle name="강조색2 21" xfId="3045" xr:uid="{00000000-0005-0000-0000-00009F140000}"/>
    <cellStyle name="강조색2 22" xfId="3046" xr:uid="{00000000-0005-0000-0000-0000A0140000}"/>
    <cellStyle name="강조색2 23" xfId="3047" xr:uid="{00000000-0005-0000-0000-0000A1140000}"/>
    <cellStyle name="강조색2 24" xfId="3048" xr:uid="{00000000-0005-0000-0000-0000A2140000}"/>
    <cellStyle name="강조색2 25" xfId="3049" xr:uid="{00000000-0005-0000-0000-0000A3140000}"/>
    <cellStyle name="강조색2 26" xfId="3050" xr:uid="{00000000-0005-0000-0000-0000A4140000}"/>
    <cellStyle name="강조색2 27" xfId="3051" xr:uid="{00000000-0005-0000-0000-0000A5140000}"/>
    <cellStyle name="강조색2 28" xfId="3052" xr:uid="{00000000-0005-0000-0000-0000A6140000}"/>
    <cellStyle name="강조색2 29" xfId="3053" xr:uid="{00000000-0005-0000-0000-0000A7140000}"/>
    <cellStyle name="강조색2 3" xfId="3054" xr:uid="{00000000-0005-0000-0000-0000A8140000}"/>
    <cellStyle name="강조색2 3 2" xfId="6115" xr:uid="{00000000-0005-0000-0000-0000A9140000}"/>
    <cellStyle name="강조색2 30" xfId="3055" xr:uid="{00000000-0005-0000-0000-0000AA140000}"/>
    <cellStyle name="강조색2 31" xfId="3056" xr:uid="{00000000-0005-0000-0000-0000AB140000}"/>
    <cellStyle name="강조색2 32" xfId="3057" xr:uid="{00000000-0005-0000-0000-0000AC140000}"/>
    <cellStyle name="강조색2 33" xfId="3058" xr:uid="{00000000-0005-0000-0000-0000AD140000}"/>
    <cellStyle name="강조색2 34" xfId="3059" xr:uid="{00000000-0005-0000-0000-0000AE140000}"/>
    <cellStyle name="강조색2 35" xfId="3060" xr:uid="{00000000-0005-0000-0000-0000AF140000}"/>
    <cellStyle name="강조색2 36" xfId="3061" xr:uid="{00000000-0005-0000-0000-0000B0140000}"/>
    <cellStyle name="강조색2 37" xfId="3062" xr:uid="{00000000-0005-0000-0000-0000B1140000}"/>
    <cellStyle name="강조색2 38" xfId="3063" xr:uid="{00000000-0005-0000-0000-0000B2140000}"/>
    <cellStyle name="강조색2 39" xfId="3064" xr:uid="{00000000-0005-0000-0000-0000B3140000}"/>
    <cellStyle name="강조색2 4" xfId="3065" xr:uid="{00000000-0005-0000-0000-0000B4140000}"/>
    <cellStyle name="강조색2 4 2" xfId="6116" xr:uid="{00000000-0005-0000-0000-0000B5140000}"/>
    <cellStyle name="강조색2 40" xfId="3066" xr:uid="{00000000-0005-0000-0000-0000B6140000}"/>
    <cellStyle name="강조색2 41" xfId="3067" xr:uid="{00000000-0005-0000-0000-0000B7140000}"/>
    <cellStyle name="강조색2 42" xfId="3068" xr:uid="{00000000-0005-0000-0000-0000B8140000}"/>
    <cellStyle name="강조색2 43" xfId="3069" xr:uid="{00000000-0005-0000-0000-0000B9140000}"/>
    <cellStyle name="강조색2 44" xfId="3070" xr:uid="{00000000-0005-0000-0000-0000BA140000}"/>
    <cellStyle name="강조색2 45" xfId="3071" xr:uid="{00000000-0005-0000-0000-0000BB140000}"/>
    <cellStyle name="강조색2 46" xfId="3072" xr:uid="{00000000-0005-0000-0000-0000BC140000}"/>
    <cellStyle name="강조색2 47" xfId="3073" xr:uid="{00000000-0005-0000-0000-0000BD140000}"/>
    <cellStyle name="강조색2 48" xfId="3074" xr:uid="{00000000-0005-0000-0000-0000BE140000}"/>
    <cellStyle name="강조색2 49" xfId="3075" xr:uid="{00000000-0005-0000-0000-0000BF140000}"/>
    <cellStyle name="강조색2 5" xfId="3076" xr:uid="{00000000-0005-0000-0000-0000C0140000}"/>
    <cellStyle name="강조색2 5 2" xfId="6117" xr:uid="{00000000-0005-0000-0000-0000C1140000}"/>
    <cellStyle name="강조색2 50" xfId="3077" xr:uid="{00000000-0005-0000-0000-0000C2140000}"/>
    <cellStyle name="강조색2 51" xfId="3078" xr:uid="{00000000-0005-0000-0000-0000C3140000}"/>
    <cellStyle name="강조색2 52" xfId="3079" xr:uid="{00000000-0005-0000-0000-0000C4140000}"/>
    <cellStyle name="강조색2 53" xfId="3080" xr:uid="{00000000-0005-0000-0000-0000C5140000}"/>
    <cellStyle name="강조색2 54" xfId="3081" xr:uid="{00000000-0005-0000-0000-0000C6140000}"/>
    <cellStyle name="강조색2 55" xfId="3082" xr:uid="{00000000-0005-0000-0000-0000C7140000}"/>
    <cellStyle name="강조색2 56" xfId="3083" xr:uid="{00000000-0005-0000-0000-0000C8140000}"/>
    <cellStyle name="강조색2 57" xfId="3084" xr:uid="{00000000-0005-0000-0000-0000C9140000}"/>
    <cellStyle name="강조색2 58" xfId="3085" xr:uid="{00000000-0005-0000-0000-0000CA140000}"/>
    <cellStyle name="강조색2 59" xfId="3086" xr:uid="{00000000-0005-0000-0000-0000CB140000}"/>
    <cellStyle name="강조색2 6" xfId="3087" xr:uid="{00000000-0005-0000-0000-0000CC140000}"/>
    <cellStyle name="강조색2 60" xfId="3088" xr:uid="{00000000-0005-0000-0000-0000CD140000}"/>
    <cellStyle name="강조색2 7" xfId="3089" xr:uid="{00000000-0005-0000-0000-0000CE140000}"/>
    <cellStyle name="강조색2 8" xfId="3090" xr:uid="{00000000-0005-0000-0000-0000CF140000}"/>
    <cellStyle name="강조색2 9" xfId="3091" xr:uid="{00000000-0005-0000-0000-0000D0140000}"/>
    <cellStyle name="강조색3 10" xfId="3092" xr:uid="{00000000-0005-0000-0000-0000D1140000}"/>
    <cellStyle name="강조색3 11" xfId="3093" xr:uid="{00000000-0005-0000-0000-0000D2140000}"/>
    <cellStyle name="강조색3 12" xfId="3094" xr:uid="{00000000-0005-0000-0000-0000D3140000}"/>
    <cellStyle name="강조색3 13" xfId="3095" xr:uid="{00000000-0005-0000-0000-0000D4140000}"/>
    <cellStyle name="강조색3 14" xfId="3096" xr:uid="{00000000-0005-0000-0000-0000D5140000}"/>
    <cellStyle name="강조색3 15" xfId="3097" xr:uid="{00000000-0005-0000-0000-0000D6140000}"/>
    <cellStyle name="강조색3 16" xfId="3098" xr:uid="{00000000-0005-0000-0000-0000D7140000}"/>
    <cellStyle name="강조색3 17" xfId="3099" xr:uid="{00000000-0005-0000-0000-0000D8140000}"/>
    <cellStyle name="강조색3 18" xfId="3100" xr:uid="{00000000-0005-0000-0000-0000D9140000}"/>
    <cellStyle name="강조색3 19" xfId="3101" xr:uid="{00000000-0005-0000-0000-0000DA140000}"/>
    <cellStyle name="강조색3 2" xfId="3102" xr:uid="{00000000-0005-0000-0000-0000DB140000}"/>
    <cellStyle name="강조색3 20" xfId="3103" xr:uid="{00000000-0005-0000-0000-0000DC140000}"/>
    <cellStyle name="강조색3 21" xfId="3104" xr:uid="{00000000-0005-0000-0000-0000DD140000}"/>
    <cellStyle name="강조색3 22" xfId="3105" xr:uid="{00000000-0005-0000-0000-0000DE140000}"/>
    <cellStyle name="강조색3 23" xfId="3106" xr:uid="{00000000-0005-0000-0000-0000DF140000}"/>
    <cellStyle name="강조색3 24" xfId="3107" xr:uid="{00000000-0005-0000-0000-0000E0140000}"/>
    <cellStyle name="강조색3 25" xfId="3108" xr:uid="{00000000-0005-0000-0000-0000E1140000}"/>
    <cellStyle name="강조색3 26" xfId="3109" xr:uid="{00000000-0005-0000-0000-0000E2140000}"/>
    <cellStyle name="강조색3 27" xfId="3110" xr:uid="{00000000-0005-0000-0000-0000E3140000}"/>
    <cellStyle name="강조색3 28" xfId="3111" xr:uid="{00000000-0005-0000-0000-0000E4140000}"/>
    <cellStyle name="강조색3 29" xfId="3112" xr:uid="{00000000-0005-0000-0000-0000E5140000}"/>
    <cellStyle name="강조색3 3" xfId="3113" xr:uid="{00000000-0005-0000-0000-0000E6140000}"/>
    <cellStyle name="강조색3 3 2" xfId="6118" xr:uid="{00000000-0005-0000-0000-0000E7140000}"/>
    <cellStyle name="강조색3 30" xfId="3114" xr:uid="{00000000-0005-0000-0000-0000E8140000}"/>
    <cellStyle name="강조색3 31" xfId="3115" xr:uid="{00000000-0005-0000-0000-0000E9140000}"/>
    <cellStyle name="강조색3 32" xfId="3116" xr:uid="{00000000-0005-0000-0000-0000EA140000}"/>
    <cellStyle name="강조색3 33" xfId="3117" xr:uid="{00000000-0005-0000-0000-0000EB140000}"/>
    <cellStyle name="강조색3 34" xfId="3118" xr:uid="{00000000-0005-0000-0000-0000EC140000}"/>
    <cellStyle name="강조색3 35" xfId="3119" xr:uid="{00000000-0005-0000-0000-0000ED140000}"/>
    <cellStyle name="강조색3 36" xfId="3120" xr:uid="{00000000-0005-0000-0000-0000EE140000}"/>
    <cellStyle name="강조색3 37" xfId="3121" xr:uid="{00000000-0005-0000-0000-0000EF140000}"/>
    <cellStyle name="강조색3 38" xfId="3122" xr:uid="{00000000-0005-0000-0000-0000F0140000}"/>
    <cellStyle name="강조색3 39" xfId="3123" xr:uid="{00000000-0005-0000-0000-0000F1140000}"/>
    <cellStyle name="강조색3 4" xfId="3124" xr:uid="{00000000-0005-0000-0000-0000F2140000}"/>
    <cellStyle name="강조색3 4 2" xfId="6119" xr:uid="{00000000-0005-0000-0000-0000F3140000}"/>
    <cellStyle name="강조색3 40" xfId="3125" xr:uid="{00000000-0005-0000-0000-0000F4140000}"/>
    <cellStyle name="강조색3 41" xfId="3126" xr:uid="{00000000-0005-0000-0000-0000F5140000}"/>
    <cellStyle name="강조색3 42" xfId="3127" xr:uid="{00000000-0005-0000-0000-0000F6140000}"/>
    <cellStyle name="강조색3 43" xfId="3128" xr:uid="{00000000-0005-0000-0000-0000F7140000}"/>
    <cellStyle name="강조색3 44" xfId="3129" xr:uid="{00000000-0005-0000-0000-0000F8140000}"/>
    <cellStyle name="강조색3 45" xfId="3130" xr:uid="{00000000-0005-0000-0000-0000F9140000}"/>
    <cellStyle name="강조색3 46" xfId="3131" xr:uid="{00000000-0005-0000-0000-0000FA140000}"/>
    <cellStyle name="강조색3 47" xfId="3132" xr:uid="{00000000-0005-0000-0000-0000FB140000}"/>
    <cellStyle name="강조색3 48" xfId="3133" xr:uid="{00000000-0005-0000-0000-0000FC140000}"/>
    <cellStyle name="강조색3 49" xfId="3134" xr:uid="{00000000-0005-0000-0000-0000FD140000}"/>
    <cellStyle name="강조색3 5" xfId="3135" xr:uid="{00000000-0005-0000-0000-0000FE140000}"/>
    <cellStyle name="강조색3 5 2" xfId="6120" xr:uid="{00000000-0005-0000-0000-0000FF140000}"/>
    <cellStyle name="강조색3 50" xfId="3136" xr:uid="{00000000-0005-0000-0000-000000150000}"/>
    <cellStyle name="강조색3 51" xfId="3137" xr:uid="{00000000-0005-0000-0000-000001150000}"/>
    <cellStyle name="강조색3 52" xfId="3138" xr:uid="{00000000-0005-0000-0000-000002150000}"/>
    <cellStyle name="강조색3 53" xfId="3139" xr:uid="{00000000-0005-0000-0000-000003150000}"/>
    <cellStyle name="강조색3 54" xfId="3140" xr:uid="{00000000-0005-0000-0000-000004150000}"/>
    <cellStyle name="강조색3 55" xfId="3141" xr:uid="{00000000-0005-0000-0000-000005150000}"/>
    <cellStyle name="강조색3 56" xfId="3142" xr:uid="{00000000-0005-0000-0000-000006150000}"/>
    <cellStyle name="강조색3 57" xfId="3143" xr:uid="{00000000-0005-0000-0000-000007150000}"/>
    <cellStyle name="강조색3 58" xfId="3144" xr:uid="{00000000-0005-0000-0000-000008150000}"/>
    <cellStyle name="강조색3 59" xfId="3145" xr:uid="{00000000-0005-0000-0000-000009150000}"/>
    <cellStyle name="강조색3 6" xfId="3146" xr:uid="{00000000-0005-0000-0000-00000A150000}"/>
    <cellStyle name="강조색3 60" xfId="3147" xr:uid="{00000000-0005-0000-0000-00000B150000}"/>
    <cellStyle name="강조색3 7" xfId="3148" xr:uid="{00000000-0005-0000-0000-00000C150000}"/>
    <cellStyle name="강조색3 8" xfId="3149" xr:uid="{00000000-0005-0000-0000-00000D150000}"/>
    <cellStyle name="강조색3 9" xfId="3150" xr:uid="{00000000-0005-0000-0000-00000E150000}"/>
    <cellStyle name="강조색4 10" xfId="3151" xr:uid="{00000000-0005-0000-0000-00000F150000}"/>
    <cellStyle name="강조색4 11" xfId="3152" xr:uid="{00000000-0005-0000-0000-000010150000}"/>
    <cellStyle name="강조색4 12" xfId="3153" xr:uid="{00000000-0005-0000-0000-000011150000}"/>
    <cellStyle name="강조색4 13" xfId="3154" xr:uid="{00000000-0005-0000-0000-000012150000}"/>
    <cellStyle name="강조색4 14" xfId="3155" xr:uid="{00000000-0005-0000-0000-000013150000}"/>
    <cellStyle name="강조색4 15" xfId="3156" xr:uid="{00000000-0005-0000-0000-000014150000}"/>
    <cellStyle name="강조색4 16" xfId="3157" xr:uid="{00000000-0005-0000-0000-000015150000}"/>
    <cellStyle name="강조색4 17" xfId="3158" xr:uid="{00000000-0005-0000-0000-000016150000}"/>
    <cellStyle name="강조색4 18" xfId="3159" xr:uid="{00000000-0005-0000-0000-000017150000}"/>
    <cellStyle name="강조색4 19" xfId="3160" xr:uid="{00000000-0005-0000-0000-000018150000}"/>
    <cellStyle name="강조색4 2" xfId="3161" xr:uid="{00000000-0005-0000-0000-000019150000}"/>
    <cellStyle name="강조색4 2 2" xfId="7963" xr:uid="{00000000-0005-0000-0000-00001A150000}"/>
    <cellStyle name="강조색4 20" xfId="3162" xr:uid="{00000000-0005-0000-0000-00001B150000}"/>
    <cellStyle name="강조색4 21" xfId="3163" xr:uid="{00000000-0005-0000-0000-00001C150000}"/>
    <cellStyle name="강조색4 22" xfId="3164" xr:uid="{00000000-0005-0000-0000-00001D150000}"/>
    <cellStyle name="강조색4 23" xfId="3165" xr:uid="{00000000-0005-0000-0000-00001E150000}"/>
    <cellStyle name="강조색4 24" xfId="3166" xr:uid="{00000000-0005-0000-0000-00001F150000}"/>
    <cellStyle name="강조색4 25" xfId="3167" xr:uid="{00000000-0005-0000-0000-000020150000}"/>
    <cellStyle name="강조색4 26" xfId="3168" xr:uid="{00000000-0005-0000-0000-000021150000}"/>
    <cellStyle name="강조색4 27" xfId="3169" xr:uid="{00000000-0005-0000-0000-000022150000}"/>
    <cellStyle name="강조색4 28" xfId="3170" xr:uid="{00000000-0005-0000-0000-000023150000}"/>
    <cellStyle name="강조색4 29" xfId="3171" xr:uid="{00000000-0005-0000-0000-000024150000}"/>
    <cellStyle name="강조색4 3" xfId="3172" xr:uid="{00000000-0005-0000-0000-000025150000}"/>
    <cellStyle name="강조색4 3 2" xfId="6121" xr:uid="{00000000-0005-0000-0000-000026150000}"/>
    <cellStyle name="강조색4 3 3" xfId="8155" xr:uid="{00000000-0005-0000-0000-000027150000}"/>
    <cellStyle name="강조색4 3_발생량" xfId="7726" xr:uid="{00000000-0005-0000-0000-000028150000}"/>
    <cellStyle name="강조색4 30" xfId="3173" xr:uid="{00000000-0005-0000-0000-000029150000}"/>
    <cellStyle name="강조색4 31" xfId="3174" xr:uid="{00000000-0005-0000-0000-00002A150000}"/>
    <cellStyle name="강조색4 32" xfId="3175" xr:uid="{00000000-0005-0000-0000-00002B150000}"/>
    <cellStyle name="강조색4 33" xfId="3176" xr:uid="{00000000-0005-0000-0000-00002C150000}"/>
    <cellStyle name="강조색4 34" xfId="3177" xr:uid="{00000000-0005-0000-0000-00002D150000}"/>
    <cellStyle name="강조색4 35" xfId="3178" xr:uid="{00000000-0005-0000-0000-00002E150000}"/>
    <cellStyle name="강조색4 36" xfId="3179" xr:uid="{00000000-0005-0000-0000-00002F150000}"/>
    <cellStyle name="강조색4 37" xfId="3180" xr:uid="{00000000-0005-0000-0000-000030150000}"/>
    <cellStyle name="강조색4 38" xfId="3181" xr:uid="{00000000-0005-0000-0000-000031150000}"/>
    <cellStyle name="강조색4 39" xfId="3182" xr:uid="{00000000-0005-0000-0000-000032150000}"/>
    <cellStyle name="강조색4 4" xfId="3183" xr:uid="{00000000-0005-0000-0000-000033150000}"/>
    <cellStyle name="강조색4 4 2" xfId="6122" xr:uid="{00000000-0005-0000-0000-000034150000}"/>
    <cellStyle name="강조색4 4 3" xfId="8156" xr:uid="{00000000-0005-0000-0000-000035150000}"/>
    <cellStyle name="강조색4 4_발생량" xfId="7727" xr:uid="{00000000-0005-0000-0000-000036150000}"/>
    <cellStyle name="강조색4 40" xfId="3184" xr:uid="{00000000-0005-0000-0000-000037150000}"/>
    <cellStyle name="강조색4 41" xfId="3185" xr:uid="{00000000-0005-0000-0000-000038150000}"/>
    <cellStyle name="강조색4 42" xfId="3186" xr:uid="{00000000-0005-0000-0000-000039150000}"/>
    <cellStyle name="강조색4 43" xfId="3187" xr:uid="{00000000-0005-0000-0000-00003A150000}"/>
    <cellStyle name="강조색4 44" xfId="3188" xr:uid="{00000000-0005-0000-0000-00003B150000}"/>
    <cellStyle name="강조색4 45" xfId="3189" xr:uid="{00000000-0005-0000-0000-00003C150000}"/>
    <cellStyle name="강조색4 46" xfId="3190" xr:uid="{00000000-0005-0000-0000-00003D150000}"/>
    <cellStyle name="강조색4 47" xfId="3191" xr:uid="{00000000-0005-0000-0000-00003E150000}"/>
    <cellStyle name="강조색4 48" xfId="3192" xr:uid="{00000000-0005-0000-0000-00003F150000}"/>
    <cellStyle name="강조색4 49" xfId="3193" xr:uid="{00000000-0005-0000-0000-000040150000}"/>
    <cellStyle name="강조색4 5" xfId="3194" xr:uid="{00000000-0005-0000-0000-000041150000}"/>
    <cellStyle name="강조색4 5 2" xfId="6123" xr:uid="{00000000-0005-0000-0000-000042150000}"/>
    <cellStyle name="강조색4 5 3" xfId="8157" xr:uid="{00000000-0005-0000-0000-000043150000}"/>
    <cellStyle name="강조색4 5_발생량" xfId="7728" xr:uid="{00000000-0005-0000-0000-000044150000}"/>
    <cellStyle name="강조색4 50" xfId="3195" xr:uid="{00000000-0005-0000-0000-000045150000}"/>
    <cellStyle name="강조색4 51" xfId="3196" xr:uid="{00000000-0005-0000-0000-000046150000}"/>
    <cellStyle name="강조색4 52" xfId="3197" xr:uid="{00000000-0005-0000-0000-000047150000}"/>
    <cellStyle name="강조색4 53" xfId="3198" xr:uid="{00000000-0005-0000-0000-000048150000}"/>
    <cellStyle name="강조색4 54" xfId="3199" xr:uid="{00000000-0005-0000-0000-000049150000}"/>
    <cellStyle name="강조색4 55" xfId="3200" xr:uid="{00000000-0005-0000-0000-00004A150000}"/>
    <cellStyle name="강조색4 56" xfId="3201" xr:uid="{00000000-0005-0000-0000-00004B150000}"/>
    <cellStyle name="강조색4 57" xfId="3202" xr:uid="{00000000-0005-0000-0000-00004C150000}"/>
    <cellStyle name="강조색4 58" xfId="3203" xr:uid="{00000000-0005-0000-0000-00004D150000}"/>
    <cellStyle name="강조색4 59" xfId="3204" xr:uid="{00000000-0005-0000-0000-00004E150000}"/>
    <cellStyle name="강조색4 6" xfId="3205" xr:uid="{00000000-0005-0000-0000-00004F150000}"/>
    <cellStyle name="강조색4 6 2" xfId="8158" xr:uid="{00000000-0005-0000-0000-000050150000}"/>
    <cellStyle name="강조색4 60" xfId="3206" xr:uid="{00000000-0005-0000-0000-000051150000}"/>
    <cellStyle name="강조색4 7" xfId="3207" xr:uid="{00000000-0005-0000-0000-000052150000}"/>
    <cellStyle name="강조색4 7 2" xfId="8159" xr:uid="{00000000-0005-0000-0000-000053150000}"/>
    <cellStyle name="강조색4 8" xfId="3208" xr:uid="{00000000-0005-0000-0000-000054150000}"/>
    <cellStyle name="강조색4 9" xfId="3209" xr:uid="{00000000-0005-0000-0000-000055150000}"/>
    <cellStyle name="강조색5 10" xfId="3210" xr:uid="{00000000-0005-0000-0000-000056150000}"/>
    <cellStyle name="강조색5 11" xfId="3211" xr:uid="{00000000-0005-0000-0000-000057150000}"/>
    <cellStyle name="강조색5 12" xfId="3212" xr:uid="{00000000-0005-0000-0000-000058150000}"/>
    <cellStyle name="강조색5 13" xfId="3213" xr:uid="{00000000-0005-0000-0000-000059150000}"/>
    <cellStyle name="강조색5 14" xfId="3214" xr:uid="{00000000-0005-0000-0000-00005A150000}"/>
    <cellStyle name="강조색5 15" xfId="3215" xr:uid="{00000000-0005-0000-0000-00005B150000}"/>
    <cellStyle name="강조색5 16" xfId="3216" xr:uid="{00000000-0005-0000-0000-00005C150000}"/>
    <cellStyle name="강조색5 17" xfId="3217" xr:uid="{00000000-0005-0000-0000-00005D150000}"/>
    <cellStyle name="강조색5 18" xfId="3218" xr:uid="{00000000-0005-0000-0000-00005E150000}"/>
    <cellStyle name="강조색5 19" xfId="3219" xr:uid="{00000000-0005-0000-0000-00005F150000}"/>
    <cellStyle name="강조색5 2" xfId="3220" xr:uid="{00000000-0005-0000-0000-000060150000}"/>
    <cellStyle name="강조색5 20" xfId="3221" xr:uid="{00000000-0005-0000-0000-000061150000}"/>
    <cellStyle name="강조색5 21" xfId="3222" xr:uid="{00000000-0005-0000-0000-000062150000}"/>
    <cellStyle name="강조색5 22" xfId="3223" xr:uid="{00000000-0005-0000-0000-000063150000}"/>
    <cellStyle name="강조색5 23" xfId="3224" xr:uid="{00000000-0005-0000-0000-000064150000}"/>
    <cellStyle name="강조색5 24" xfId="3225" xr:uid="{00000000-0005-0000-0000-000065150000}"/>
    <cellStyle name="강조색5 25" xfId="3226" xr:uid="{00000000-0005-0000-0000-000066150000}"/>
    <cellStyle name="강조색5 26" xfId="3227" xr:uid="{00000000-0005-0000-0000-000067150000}"/>
    <cellStyle name="강조색5 27" xfId="3228" xr:uid="{00000000-0005-0000-0000-000068150000}"/>
    <cellStyle name="강조색5 28" xfId="3229" xr:uid="{00000000-0005-0000-0000-000069150000}"/>
    <cellStyle name="강조색5 29" xfId="3230" xr:uid="{00000000-0005-0000-0000-00006A150000}"/>
    <cellStyle name="강조색5 3" xfId="3231" xr:uid="{00000000-0005-0000-0000-00006B150000}"/>
    <cellStyle name="강조색5 3 2" xfId="6124" xr:uid="{00000000-0005-0000-0000-00006C150000}"/>
    <cellStyle name="강조색5 30" xfId="3232" xr:uid="{00000000-0005-0000-0000-00006D150000}"/>
    <cellStyle name="강조색5 31" xfId="3233" xr:uid="{00000000-0005-0000-0000-00006E150000}"/>
    <cellStyle name="강조색5 32" xfId="3234" xr:uid="{00000000-0005-0000-0000-00006F150000}"/>
    <cellStyle name="강조색5 33" xfId="3235" xr:uid="{00000000-0005-0000-0000-000070150000}"/>
    <cellStyle name="강조색5 34" xfId="3236" xr:uid="{00000000-0005-0000-0000-000071150000}"/>
    <cellStyle name="강조색5 35" xfId="3237" xr:uid="{00000000-0005-0000-0000-000072150000}"/>
    <cellStyle name="강조색5 36" xfId="3238" xr:uid="{00000000-0005-0000-0000-000073150000}"/>
    <cellStyle name="강조색5 37" xfId="3239" xr:uid="{00000000-0005-0000-0000-000074150000}"/>
    <cellStyle name="강조색5 38" xfId="3240" xr:uid="{00000000-0005-0000-0000-000075150000}"/>
    <cellStyle name="강조색5 39" xfId="3241" xr:uid="{00000000-0005-0000-0000-000076150000}"/>
    <cellStyle name="강조색5 4" xfId="3242" xr:uid="{00000000-0005-0000-0000-000077150000}"/>
    <cellStyle name="강조색5 4 2" xfId="6125" xr:uid="{00000000-0005-0000-0000-000078150000}"/>
    <cellStyle name="강조색5 40" xfId="3243" xr:uid="{00000000-0005-0000-0000-000079150000}"/>
    <cellStyle name="강조색5 41" xfId="3244" xr:uid="{00000000-0005-0000-0000-00007A150000}"/>
    <cellStyle name="강조색5 42" xfId="3245" xr:uid="{00000000-0005-0000-0000-00007B150000}"/>
    <cellStyle name="강조색5 43" xfId="3246" xr:uid="{00000000-0005-0000-0000-00007C150000}"/>
    <cellStyle name="강조색5 44" xfId="3247" xr:uid="{00000000-0005-0000-0000-00007D150000}"/>
    <cellStyle name="강조색5 45" xfId="3248" xr:uid="{00000000-0005-0000-0000-00007E150000}"/>
    <cellStyle name="강조색5 46" xfId="3249" xr:uid="{00000000-0005-0000-0000-00007F150000}"/>
    <cellStyle name="강조색5 47" xfId="3250" xr:uid="{00000000-0005-0000-0000-000080150000}"/>
    <cellStyle name="강조색5 48" xfId="3251" xr:uid="{00000000-0005-0000-0000-000081150000}"/>
    <cellStyle name="강조색5 49" xfId="3252" xr:uid="{00000000-0005-0000-0000-000082150000}"/>
    <cellStyle name="강조색5 5" xfId="3253" xr:uid="{00000000-0005-0000-0000-000083150000}"/>
    <cellStyle name="강조색5 5 2" xfId="6126" xr:uid="{00000000-0005-0000-0000-000084150000}"/>
    <cellStyle name="강조색5 50" xfId="3254" xr:uid="{00000000-0005-0000-0000-000085150000}"/>
    <cellStyle name="강조색5 51" xfId="3255" xr:uid="{00000000-0005-0000-0000-000086150000}"/>
    <cellStyle name="강조색5 52" xfId="3256" xr:uid="{00000000-0005-0000-0000-000087150000}"/>
    <cellStyle name="강조색5 53" xfId="3257" xr:uid="{00000000-0005-0000-0000-000088150000}"/>
    <cellStyle name="강조색5 54" xfId="3258" xr:uid="{00000000-0005-0000-0000-000089150000}"/>
    <cellStyle name="강조색5 55" xfId="3259" xr:uid="{00000000-0005-0000-0000-00008A150000}"/>
    <cellStyle name="강조색5 56" xfId="3260" xr:uid="{00000000-0005-0000-0000-00008B150000}"/>
    <cellStyle name="강조색5 57" xfId="3261" xr:uid="{00000000-0005-0000-0000-00008C150000}"/>
    <cellStyle name="강조색5 58" xfId="3262" xr:uid="{00000000-0005-0000-0000-00008D150000}"/>
    <cellStyle name="강조색5 59" xfId="3263" xr:uid="{00000000-0005-0000-0000-00008E150000}"/>
    <cellStyle name="강조색5 6" xfId="3264" xr:uid="{00000000-0005-0000-0000-00008F150000}"/>
    <cellStyle name="강조색5 60" xfId="3265" xr:uid="{00000000-0005-0000-0000-000090150000}"/>
    <cellStyle name="강조색5 7" xfId="3266" xr:uid="{00000000-0005-0000-0000-000091150000}"/>
    <cellStyle name="강조색5 8" xfId="3267" xr:uid="{00000000-0005-0000-0000-000092150000}"/>
    <cellStyle name="강조색5 9" xfId="3268" xr:uid="{00000000-0005-0000-0000-000093150000}"/>
    <cellStyle name="강조색6 10" xfId="3269" xr:uid="{00000000-0005-0000-0000-000094150000}"/>
    <cellStyle name="강조색6 11" xfId="3270" xr:uid="{00000000-0005-0000-0000-000095150000}"/>
    <cellStyle name="강조색6 12" xfId="3271" xr:uid="{00000000-0005-0000-0000-000096150000}"/>
    <cellStyle name="강조색6 13" xfId="3272" xr:uid="{00000000-0005-0000-0000-000097150000}"/>
    <cellStyle name="강조색6 14" xfId="3273" xr:uid="{00000000-0005-0000-0000-000098150000}"/>
    <cellStyle name="강조색6 15" xfId="3274" xr:uid="{00000000-0005-0000-0000-000099150000}"/>
    <cellStyle name="강조색6 16" xfId="3275" xr:uid="{00000000-0005-0000-0000-00009A150000}"/>
    <cellStyle name="강조색6 17" xfId="3276" xr:uid="{00000000-0005-0000-0000-00009B150000}"/>
    <cellStyle name="강조색6 18" xfId="3277" xr:uid="{00000000-0005-0000-0000-00009C150000}"/>
    <cellStyle name="강조색6 19" xfId="3278" xr:uid="{00000000-0005-0000-0000-00009D150000}"/>
    <cellStyle name="강조색6 2" xfId="3279" xr:uid="{00000000-0005-0000-0000-00009E150000}"/>
    <cellStyle name="강조색6 20" xfId="3280" xr:uid="{00000000-0005-0000-0000-00009F150000}"/>
    <cellStyle name="강조색6 21" xfId="3281" xr:uid="{00000000-0005-0000-0000-0000A0150000}"/>
    <cellStyle name="강조색6 22" xfId="3282" xr:uid="{00000000-0005-0000-0000-0000A1150000}"/>
    <cellStyle name="강조색6 23" xfId="3283" xr:uid="{00000000-0005-0000-0000-0000A2150000}"/>
    <cellStyle name="강조색6 24" xfId="3284" xr:uid="{00000000-0005-0000-0000-0000A3150000}"/>
    <cellStyle name="강조색6 25" xfId="3285" xr:uid="{00000000-0005-0000-0000-0000A4150000}"/>
    <cellStyle name="강조색6 26" xfId="3286" xr:uid="{00000000-0005-0000-0000-0000A5150000}"/>
    <cellStyle name="강조색6 27" xfId="3287" xr:uid="{00000000-0005-0000-0000-0000A6150000}"/>
    <cellStyle name="강조색6 28" xfId="3288" xr:uid="{00000000-0005-0000-0000-0000A7150000}"/>
    <cellStyle name="강조색6 29" xfId="3289" xr:uid="{00000000-0005-0000-0000-0000A8150000}"/>
    <cellStyle name="강조색6 3" xfId="3290" xr:uid="{00000000-0005-0000-0000-0000A9150000}"/>
    <cellStyle name="강조색6 3 2" xfId="6127" xr:uid="{00000000-0005-0000-0000-0000AA150000}"/>
    <cellStyle name="강조색6 30" xfId="3291" xr:uid="{00000000-0005-0000-0000-0000AB150000}"/>
    <cellStyle name="강조색6 31" xfId="3292" xr:uid="{00000000-0005-0000-0000-0000AC150000}"/>
    <cellStyle name="강조색6 32" xfId="3293" xr:uid="{00000000-0005-0000-0000-0000AD150000}"/>
    <cellStyle name="강조색6 33" xfId="3294" xr:uid="{00000000-0005-0000-0000-0000AE150000}"/>
    <cellStyle name="강조색6 34" xfId="3295" xr:uid="{00000000-0005-0000-0000-0000AF150000}"/>
    <cellStyle name="강조색6 35" xfId="3296" xr:uid="{00000000-0005-0000-0000-0000B0150000}"/>
    <cellStyle name="강조색6 36" xfId="3297" xr:uid="{00000000-0005-0000-0000-0000B1150000}"/>
    <cellStyle name="강조색6 37" xfId="3298" xr:uid="{00000000-0005-0000-0000-0000B2150000}"/>
    <cellStyle name="강조색6 38" xfId="3299" xr:uid="{00000000-0005-0000-0000-0000B3150000}"/>
    <cellStyle name="강조색6 39" xfId="3300" xr:uid="{00000000-0005-0000-0000-0000B4150000}"/>
    <cellStyle name="강조색6 4" xfId="3301" xr:uid="{00000000-0005-0000-0000-0000B5150000}"/>
    <cellStyle name="강조색6 4 2" xfId="6128" xr:uid="{00000000-0005-0000-0000-0000B6150000}"/>
    <cellStyle name="강조색6 40" xfId="3302" xr:uid="{00000000-0005-0000-0000-0000B7150000}"/>
    <cellStyle name="강조색6 41" xfId="3303" xr:uid="{00000000-0005-0000-0000-0000B8150000}"/>
    <cellStyle name="강조색6 42" xfId="3304" xr:uid="{00000000-0005-0000-0000-0000B9150000}"/>
    <cellStyle name="강조색6 43" xfId="3305" xr:uid="{00000000-0005-0000-0000-0000BA150000}"/>
    <cellStyle name="강조색6 44" xfId="3306" xr:uid="{00000000-0005-0000-0000-0000BB150000}"/>
    <cellStyle name="강조색6 45" xfId="3307" xr:uid="{00000000-0005-0000-0000-0000BC150000}"/>
    <cellStyle name="강조색6 46" xfId="3308" xr:uid="{00000000-0005-0000-0000-0000BD150000}"/>
    <cellStyle name="강조색6 47" xfId="3309" xr:uid="{00000000-0005-0000-0000-0000BE150000}"/>
    <cellStyle name="강조색6 48" xfId="3310" xr:uid="{00000000-0005-0000-0000-0000BF150000}"/>
    <cellStyle name="강조색6 49" xfId="3311" xr:uid="{00000000-0005-0000-0000-0000C0150000}"/>
    <cellStyle name="강조색6 5" xfId="3312" xr:uid="{00000000-0005-0000-0000-0000C1150000}"/>
    <cellStyle name="강조색6 5 2" xfId="6129" xr:uid="{00000000-0005-0000-0000-0000C2150000}"/>
    <cellStyle name="강조색6 50" xfId="3313" xr:uid="{00000000-0005-0000-0000-0000C3150000}"/>
    <cellStyle name="강조색6 51" xfId="3314" xr:uid="{00000000-0005-0000-0000-0000C4150000}"/>
    <cellStyle name="강조색6 52" xfId="3315" xr:uid="{00000000-0005-0000-0000-0000C5150000}"/>
    <cellStyle name="강조색6 53" xfId="3316" xr:uid="{00000000-0005-0000-0000-0000C6150000}"/>
    <cellStyle name="강조색6 54" xfId="3317" xr:uid="{00000000-0005-0000-0000-0000C7150000}"/>
    <cellStyle name="강조색6 55" xfId="3318" xr:uid="{00000000-0005-0000-0000-0000C8150000}"/>
    <cellStyle name="강조색6 56" xfId="3319" xr:uid="{00000000-0005-0000-0000-0000C9150000}"/>
    <cellStyle name="강조색6 57" xfId="3320" xr:uid="{00000000-0005-0000-0000-0000CA150000}"/>
    <cellStyle name="강조색6 58" xfId="3321" xr:uid="{00000000-0005-0000-0000-0000CB150000}"/>
    <cellStyle name="강조색6 59" xfId="3322" xr:uid="{00000000-0005-0000-0000-0000CC150000}"/>
    <cellStyle name="강조색6 6" xfId="3323" xr:uid="{00000000-0005-0000-0000-0000CD150000}"/>
    <cellStyle name="강조색6 60" xfId="3324" xr:uid="{00000000-0005-0000-0000-0000CE150000}"/>
    <cellStyle name="강조색6 7" xfId="3325" xr:uid="{00000000-0005-0000-0000-0000CF150000}"/>
    <cellStyle name="강조색6 8" xfId="3326" xr:uid="{00000000-0005-0000-0000-0000D0150000}"/>
    <cellStyle name="강조색6 9" xfId="3327" xr:uid="{00000000-0005-0000-0000-0000D1150000}"/>
    <cellStyle name="견적" xfId="6130" xr:uid="{00000000-0005-0000-0000-0000D2150000}"/>
    <cellStyle name="경고문 10" xfId="3328" xr:uid="{00000000-0005-0000-0000-0000D3150000}"/>
    <cellStyle name="경고문 11" xfId="3329" xr:uid="{00000000-0005-0000-0000-0000D4150000}"/>
    <cellStyle name="경고문 12" xfId="3330" xr:uid="{00000000-0005-0000-0000-0000D5150000}"/>
    <cellStyle name="경고문 13" xfId="3331" xr:uid="{00000000-0005-0000-0000-0000D6150000}"/>
    <cellStyle name="경고문 14" xfId="3332" xr:uid="{00000000-0005-0000-0000-0000D7150000}"/>
    <cellStyle name="경고문 15" xfId="3333" xr:uid="{00000000-0005-0000-0000-0000D8150000}"/>
    <cellStyle name="경고문 16" xfId="3334" xr:uid="{00000000-0005-0000-0000-0000D9150000}"/>
    <cellStyle name="경고문 17" xfId="3335" xr:uid="{00000000-0005-0000-0000-0000DA150000}"/>
    <cellStyle name="경고문 18" xfId="3336" xr:uid="{00000000-0005-0000-0000-0000DB150000}"/>
    <cellStyle name="경고문 19" xfId="3337" xr:uid="{00000000-0005-0000-0000-0000DC150000}"/>
    <cellStyle name="경고문 2" xfId="3338" xr:uid="{00000000-0005-0000-0000-0000DD150000}"/>
    <cellStyle name="경고문 20" xfId="3339" xr:uid="{00000000-0005-0000-0000-0000DE150000}"/>
    <cellStyle name="경고문 21" xfId="3340" xr:uid="{00000000-0005-0000-0000-0000DF150000}"/>
    <cellStyle name="경고문 22" xfId="3341" xr:uid="{00000000-0005-0000-0000-0000E0150000}"/>
    <cellStyle name="경고문 23" xfId="3342" xr:uid="{00000000-0005-0000-0000-0000E1150000}"/>
    <cellStyle name="경고문 24" xfId="3343" xr:uid="{00000000-0005-0000-0000-0000E2150000}"/>
    <cellStyle name="경고문 25" xfId="3344" xr:uid="{00000000-0005-0000-0000-0000E3150000}"/>
    <cellStyle name="경고문 26" xfId="3345" xr:uid="{00000000-0005-0000-0000-0000E4150000}"/>
    <cellStyle name="경고문 27" xfId="3346" xr:uid="{00000000-0005-0000-0000-0000E5150000}"/>
    <cellStyle name="경고문 28" xfId="3347" xr:uid="{00000000-0005-0000-0000-0000E6150000}"/>
    <cellStyle name="경고문 29" xfId="3348" xr:uid="{00000000-0005-0000-0000-0000E7150000}"/>
    <cellStyle name="경고문 3" xfId="3349" xr:uid="{00000000-0005-0000-0000-0000E8150000}"/>
    <cellStyle name="경고문 3 2" xfId="6131" xr:uid="{00000000-0005-0000-0000-0000E9150000}"/>
    <cellStyle name="경고문 30" xfId="3350" xr:uid="{00000000-0005-0000-0000-0000EA150000}"/>
    <cellStyle name="경고문 31" xfId="3351" xr:uid="{00000000-0005-0000-0000-0000EB150000}"/>
    <cellStyle name="경고문 32" xfId="3352" xr:uid="{00000000-0005-0000-0000-0000EC150000}"/>
    <cellStyle name="경고문 33" xfId="3353" xr:uid="{00000000-0005-0000-0000-0000ED150000}"/>
    <cellStyle name="경고문 34" xfId="3354" xr:uid="{00000000-0005-0000-0000-0000EE150000}"/>
    <cellStyle name="경고문 35" xfId="3355" xr:uid="{00000000-0005-0000-0000-0000EF150000}"/>
    <cellStyle name="경고문 36" xfId="3356" xr:uid="{00000000-0005-0000-0000-0000F0150000}"/>
    <cellStyle name="경고문 37" xfId="3357" xr:uid="{00000000-0005-0000-0000-0000F1150000}"/>
    <cellStyle name="경고문 38" xfId="3358" xr:uid="{00000000-0005-0000-0000-0000F2150000}"/>
    <cellStyle name="경고문 39" xfId="3359" xr:uid="{00000000-0005-0000-0000-0000F3150000}"/>
    <cellStyle name="경고문 4" xfId="3360" xr:uid="{00000000-0005-0000-0000-0000F4150000}"/>
    <cellStyle name="경고문 4 2" xfId="6132" xr:uid="{00000000-0005-0000-0000-0000F5150000}"/>
    <cellStyle name="경고문 40" xfId="3361" xr:uid="{00000000-0005-0000-0000-0000F6150000}"/>
    <cellStyle name="경고문 41" xfId="3362" xr:uid="{00000000-0005-0000-0000-0000F7150000}"/>
    <cellStyle name="경고문 42" xfId="3363" xr:uid="{00000000-0005-0000-0000-0000F8150000}"/>
    <cellStyle name="경고문 43" xfId="3364" xr:uid="{00000000-0005-0000-0000-0000F9150000}"/>
    <cellStyle name="경고문 44" xfId="3365" xr:uid="{00000000-0005-0000-0000-0000FA150000}"/>
    <cellStyle name="경고문 45" xfId="3366" xr:uid="{00000000-0005-0000-0000-0000FB150000}"/>
    <cellStyle name="경고문 46" xfId="3367" xr:uid="{00000000-0005-0000-0000-0000FC150000}"/>
    <cellStyle name="경고문 47" xfId="3368" xr:uid="{00000000-0005-0000-0000-0000FD150000}"/>
    <cellStyle name="경고문 48" xfId="3369" xr:uid="{00000000-0005-0000-0000-0000FE150000}"/>
    <cellStyle name="경고문 49" xfId="3370" xr:uid="{00000000-0005-0000-0000-0000FF150000}"/>
    <cellStyle name="경고문 5" xfId="3371" xr:uid="{00000000-0005-0000-0000-000000160000}"/>
    <cellStyle name="경고문 5 2" xfId="6133" xr:uid="{00000000-0005-0000-0000-000001160000}"/>
    <cellStyle name="경고문 50" xfId="3372" xr:uid="{00000000-0005-0000-0000-000002160000}"/>
    <cellStyle name="경고문 51" xfId="3373" xr:uid="{00000000-0005-0000-0000-000003160000}"/>
    <cellStyle name="경고문 52" xfId="3374" xr:uid="{00000000-0005-0000-0000-000004160000}"/>
    <cellStyle name="경고문 53" xfId="3375" xr:uid="{00000000-0005-0000-0000-000005160000}"/>
    <cellStyle name="경고문 54" xfId="3376" xr:uid="{00000000-0005-0000-0000-000006160000}"/>
    <cellStyle name="경고문 55" xfId="3377" xr:uid="{00000000-0005-0000-0000-000007160000}"/>
    <cellStyle name="경고문 56" xfId="3378" xr:uid="{00000000-0005-0000-0000-000008160000}"/>
    <cellStyle name="경고문 57" xfId="3379" xr:uid="{00000000-0005-0000-0000-000009160000}"/>
    <cellStyle name="경고문 58" xfId="3380" xr:uid="{00000000-0005-0000-0000-00000A160000}"/>
    <cellStyle name="경고문 59" xfId="3381" xr:uid="{00000000-0005-0000-0000-00000B160000}"/>
    <cellStyle name="경고문 6" xfId="3382" xr:uid="{00000000-0005-0000-0000-00000C160000}"/>
    <cellStyle name="경고문 60" xfId="3383" xr:uid="{00000000-0005-0000-0000-00000D160000}"/>
    <cellStyle name="경고문 7" xfId="3384" xr:uid="{00000000-0005-0000-0000-00000E160000}"/>
    <cellStyle name="경고문 8" xfId="3385" xr:uid="{00000000-0005-0000-0000-00000F160000}"/>
    <cellStyle name="경고문 9" xfId="3386" xr:uid="{00000000-0005-0000-0000-000010160000}"/>
    <cellStyle name="계" xfId="6134" xr:uid="{00000000-0005-0000-0000-000011160000}"/>
    <cellStyle name="계 2" xfId="8279" xr:uid="{00000000-0005-0000-0000-000012160000}"/>
    <cellStyle name="계 3" xfId="8414" xr:uid="{00000000-0005-0000-0000-000013160000}"/>
    <cellStyle name="계 4" xfId="8353" xr:uid="{00000000-0005-0000-0000-000014160000}"/>
    <cellStyle name="계 5" xfId="8978" xr:uid="{00000000-0005-0000-0000-000015160000}"/>
    <cellStyle name="계 6" xfId="9403" xr:uid="{00000000-0005-0000-0000-000016160000}"/>
    <cellStyle name="계 7" xfId="9235" xr:uid="{00000000-0005-0000-0000-000017160000}"/>
    <cellStyle name="계산 10" xfId="3387" xr:uid="{00000000-0005-0000-0000-000018160000}"/>
    <cellStyle name="계산 10 2" xfId="8662" xr:uid="{00000000-0005-0000-0000-000019160000}"/>
    <cellStyle name="계산 11" xfId="3388" xr:uid="{00000000-0005-0000-0000-00001A160000}"/>
    <cellStyle name="계산 11 2" xfId="8661" xr:uid="{00000000-0005-0000-0000-00001B160000}"/>
    <cellStyle name="계산 12" xfId="3389" xr:uid="{00000000-0005-0000-0000-00001C160000}"/>
    <cellStyle name="계산 12 2" xfId="8660" xr:uid="{00000000-0005-0000-0000-00001D160000}"/>
    <cellStyle name="계산 13" xfId="3390" xr:uid="{00000000-0005-0000-0000-00001E160000}"/>
    <cellStyle name="계산 13 2" xfId="8663" xr:uid="{00000000-0005-0000-0000-00001F160000}"/>
    <cellStyle name="계산 14" xfId="3391" xr:uid="{00000000-0005-0000-0000-000020160000}"/>
    <cellStyle name="계산 14 2" xfId="8659" xr:uid="{00000000-0005-0000-0000-000021160000}"/>
    <cellStyle name="계산 15" xfId="3392" xr:uid="{00000000-0005-0000-0000-000022160000}"/>
    <cellStyle name="계산 15 2" xfId="8658" xr:uid="{00000000-0005-0000-0000-000023160000}"/>
    <cellStyle name="계산 16" xfId="3393" xr:uid="{00000000-0005-0000-0000-000024160000}"/>
    <cellStyle name="계산 16 2" xfId="8657" xr:uid="{00000000-0005-0000-0000-000025160000}"/>
    <cellStyle name="계산 17" xfId="3394" xr:uid="{00000000-0005-0000-0000-000026160000}"/>
    <cellStyle name="계산 17 2" xfId="8656" xr:uid="{00000000-0005-0000-0000-000027160000}"/>
    <cellStyle name="계산 18" xfId="3395" xr:uid="{00000000-0005-0000-0000-000028160000}"/>
    <cellStyle name="계산 18 2" xfId="8655" xr:uid="{00000000-0005-0000-0000-000029160000}"/>
    <cellStyle name="계산 19" xfId="3396" xr:uid="{00000000-0005-0000-0000-00002A160000}"/>
    <cellStyle name="계산 19 2" xfId="8526" xr:uid="{00000000-0005-0000-0000-00002B160000}"/>
    <cellStyle name="계산 2" xfId="3397" xr:uid="{00000000-0005-0000-0000-00002C160000}"/>
    <cellStyle name="계산 2 2" xfId="7964" xr:uid="{00000000-0005-0000-0000-00002D160000}"/>
    <cellStyle name="계산 2 2 2" xfId="9120" xr:uid="{00000000-0005-0000-0000-00002E160000}"/>
    <cellStyle name="계산 2 3" xfId="8280" xr:uid="{00000000-0005-0000-0000-00002F160000}"/>
    <cellStyle name="계산 2 4" xfId="8413" xr:uid="{00000000-0005-0000-0000-000030160000}"/>
    <cellStyle name="계산 2 5" xfId="8462" xr:uid="{00000000-0005-0000-0000-000031160000}"/>
    <cellStyle name="계산 2 6" xfId="8525" xr:uid="{00000000-0005-0000-0000-000032160000}"/>
    <cellStyle name="계산 2 7" xfId="9252" xr:uid="{00000000-0005-0000-0000-000033160000}"/>
    <cellStyle name="계산 2 8" xfId="9249" xr:uid="{00000000-0005-0000-0000-000034160000}"/>
    <cellStyle name="계산 20" xfId="3398" xr:uid="{00000000-0005-0000-0000-000035160000}"/>
    <cellStyle name="계산 20 2" xfId="8524" xr:uid="{00000000-0005-0000-0000-000036160000}"/>
    <cellStyle name="계산 21" xfId="3399" xr:uid="{00000000-0005-0000-0000-000037160000}"/>
    <cellStyle name="계산 21 2" xfId="8523" xr:uid="{00000000-0005-0000-0000-000038160000}"/>
    <cellStyle name="계산 22" xfId="3400" xr:uid="{00000000-0005-0000-0000-000039160000}"/>
    <cellStyle name="계산 22 2" xfId="8653" xr:uid="{00000000-0005-0000-0000-00003A160000}"/>
    <cellStyle name="계산 23" xfId="3401" xr:uid="{00000000-0005-0000-0000-00003B160000}"/>
    <cellStyle name="계산 23 2" xfId="8652" xr:uid="{00000000-0005-0000-0000-00003C160000}"/>
    <cellStyle name="계산 24" xfId="3402" xr:uid="{00000000-0005-0000-0000-00003D160000}"/>
    <cellStyle name="계산 24 2" xfId="8651" xr:uid="{00000000-0005-0000-0000-00003E160000}"/>
    <cellStyle name="계산 25" xfId="3403" xr:uid="{00000000-0005-0000-0000-00003F160000}"/>
    <cellStyle name="계산 25 2" xfId="8650" xr:uid="{00000000-0005-0000-0000-000040160000}"/>
    <cellStyle name="계산 26" xfId="3404" xr:uid="{00000000-0005-0000-0000-000041160000}"/>
    <cellStyle name="계산 26 2" xfId="8649" xr:uid="{00000000-0005-0000-0000-000042160000}"/>
    <cellStyle name="계산 27" xfId="3405" xr:uid="{00000000-0005-0000-0000-000043160000}"/>
    <cellStyle name="계산 27 2" xfId="8648" xr:uid="{00000000-0005-0000-0000-000044160000}"/>
    <cellStyle name="계산 28" xfId="3406" xr:uid="{00000000-0005-0000-0000-000045160000}"/>
    <cellStyle name="계산 28 2" xfId="8647" xr:uid="{00000000-0005-0000-0000-000046160000}"/>
    <cellStyle name="계산 29" xfId="3407" xr:uid="{00000000-0005-0000-0000-000047160000}"/>
    <cellStyle name="계산 29 2" xfId="8646" xr:uid="{00000000-0005-0000-0000-000048160000}"/>
    <cellStyle name="계산 3" xfId="3408" xr:uid="{00000000-0005-0000-0000-000049160000}"/>
    <cellStyle name="계산 3 2" xfId="6135" xr:uid="{00000000-0005-0000-0000-00004A160000}"/>
    <cellStyle name="계산 3 2 2" xfId="8372" xr:uid="{00000000-0005-0000-0000-00004B160000}"/>
    <cellStyle name="계산 3 2 3" xfId="8259" xr:uid="{00000000-0005-0000-0000-00004C160000}"/>
    <cellStyle name="계산 3 2 4" xfId="8236" xr:uid="{00000000-0005-0000-0000-00004D160000}"/>
    <cellStyle name="계산 3 2 5" xfId="8979" xr:uid="{00000000-0005-0000-0000-00004E160000}"/>
    <cellStyle name="계산 3 2 6" xfId="9201" xr:uid="{00000000-0005-0000-0000-00004F160000}"/>
    <cellStyle name="계산 3 2 7" xfId="9275" xr:uid="{00000000-0005-0000-0000-000050160000}"/>
    <cellStyle name="계산 3 3" xfId="8160" xr:uid="{00000000-0005-0000-0000-000051160000}"/>
    <cellStyle name="계산 3 3 2" xfId="9135" xr:uid="{00000000-0005-0000-0000-000052160000}"/>
    <cellStyle name="계산 3 4" xfId="8431" xr:uid="{00000000-0005-0000-0000-000053160000}"/>
    <cellStyle name="계산 3 5" xfId="8463" xr:uid="{00000000-0005-0000-0000-000054160000}"/>
    <cellStyle name="계산 3 6" xfId="8346" xr:uid="{00000000-0005-0000-0000-000055160000}"/>
    <cellStyle name="계산 3 7" xfId="8645" xr:uid="{00000000-0005-0000-0000-000056160000}"/>
    <cellStyle name="계산 3 8" xfId="9406" xr:uid="{00000000-0005-0000-0000-000057160000}"/>
    <cellStyle name="계산 3 9" xfId="9181" xr:uid="{00000000-0005-0000-0000-000058160000}"/>
    <cellStyle name="계산 3_발생량" xfId="7729" xr:uid="{00000000-0005-0000-0000-000059160000}"/>
    <cellStyle name="계산 30" xfId="3409" xr:uid="{00000000-0005-0000-0000-00005A160000}"/>
    <cellStyle name="계산 30 2" xfId="8644" xr:uid="{00000000-0005-0000-0000-00005B160000}"/>
    <cellStyle name="계산 31" xfId="3410" xr:uid="{00000000-0005-0000-0000-00005C160000}"/>
    <cellStyle name="계산 31 2" xfId="8654" xr:uid="{00000000-0005-0000-0000-00005D160000}"/>
    <cellStyle name="계산 32" xfId="3411" xr:uid="{00000000-0005-0000-0000-00005E160000}"/>
    <cellStyle name="계산 32 2" xfId="8643" xr:uid="{00000000-0005-0000-0000-00005F160000}"/>
    <cellStyle name="계산 33" xfId="3412" xr:uid="{00000000-0005-0000-0000-000060160000}"/>
    <cellStyle name="계산 33 2" xfId="8642" xr:uid="{00000000-0005-0000-0000-000061160000}"/>
    <cellStyle name="계산 34" xfId="3413" xr:uid="{00000000-0005-0000-0000-000062160000}"/>
    <cellStyle name="계산 34 2" xfId="8641" xr:uid="{00000000-0005-0000-0000-000063160000}"/>
    <cellStyle name="계산 35" xfId="3414" xr:uid="{00000000-0005-0000-0000-000064160000}"/>
    <cellStyle name="계산 35 2" xfId="8640" xr:uid="{00000000-0005-0000-0000-000065160000}"/>
    <cellStyle name="계산 36" xfId="3415" xr:uid="{00000000-0005-0000-0000-000066160000}"/>
    <cellStyle name="계산 36 2" xfId="8639" xr:uid="{00000000-0005-0000-0000-000067160000}"/>
    <cellStyle name="계산 37" xfId="3416" xr:uid="{00000000-0005-0000-0000-000068160000}"/>
    <cellStyle name="계산 37 2" xfId="8522" xr:uid="{00000000-0005-0000-0000-000069160000}"/>
    <cellStyle name="계산 38" xfId="3417" xr:uid="{00000000-0005-0000-0000-00006A160000}"/>
    <cellStyle name="계산 38 2" xfId="8521" xr:uid="{00000000-0005-0000-0000-00006B160000}"/>
    <cellStyle name="계산 39" xfId="3418" xr:uid="{00000000-0005-0000-0000-00006C160000}"/>
    <cellStyle name="계산 39 2" xfId="8520" xr:uid="{00000000-0005-0000-0000-00006D160000}"/>
    <cellStyle name="계산 4" xfId="3419" xr:uid="{00000000-0005-0000-0000-00006E160000}"/>
    <cellStyle name="계산 4 2" xfId="6136" xr:uid="{00000000-0005-0000-0000-00006F160000}"/>
    <cellStyle name="계산 4 2 2" xfId="8373" xr:uid="{00000000-0005-0000-0000-000070160000}"/>
    <cellStyle name="계산 4 2 3" xfId="8258" xr:uid="{00000000-0005-0000-0000-000071160000}"/>
    <cellStyle name="계산 4 2 4" xfId="8243" xr:uid="{00000000-0005-0000-0000-000072160000}"/>
    <cellStyle name="계산 4 2 5" xfId="8980" xr:uid="{00000000-0005-0000-0000-000073160000}"/>
    <cellStyle name="계산 4 2 6" xfId="9424" xr:uid="{00000000-0005-0000-0000-000074160000}"/>
    <cellStyle name="계산 4 2 7" xfId="9305" xr:uid="{00000000-0005-0000-0000-000075160000}"/>
    <cellStyle name="계산 4 3" xfId="8161" xr:uid="{00000000-0005-0000-0000-000076160000}"/>
    <cellStyle name="계산 4 3 2" xfId="9136" xr:uid="{00000000-0005-0000-0000-000077160000}"/>
    <cellStyle name="계산 4 4" xfId="8432" xr:uid="{00000000-0005-0000-0000-000078160000}"/>
    <cellStyle name="계산 4 5" xfId="8464" xr:uid="{00000000-0005-0000-0000-000079160000}"/>
    <cellStyle name="계산 4 6" xfId="8347" xr:uid="{00000000-0005-0000-0000-00007A160000}"/>
    <cellStyle name="계산 4 7" xfId="8637" xr:uid="{00000000-0005-0000-0000-00007B160000}"/>
    <cellStyle name="계산 4 8" xfId="9198" xr:uid="{00000000-0005-0000-0000-00007C160000}"/>
    <cellStyle name="계산 4 9" xfId="9443" xr:uid="{00000000-0005-0000-0000-00007D160000}"/>
    <cellStyle name="계산 4_발생량" xfId="7730" xr:uid="{00000000-0005-0000-0000-00007E160000}"/>
    <cellStyle name="계산 40" xfId="3420" xr:uid="{00000000-0005-0000-0000-00007F160000}"/>
    <cellStyle name="계산 40 2" xfId="8636" xr:uid="{00000000-0005-0000-0000-000080160000}"/>
    <cellStyle name="계산 41" xfId="3421" xr:uid="{00000000-0005-0000-0000-000081160000}"/>
    <cellStyle name="계산 41 2" xfId="8635" xr:uid="{00000000-0005-0000-0000-000082160000}"/>
    <cellStyle name="계산 42" xfId="3422" xr:uid="{00000000-0005-0000-0000-000083160000}"/>
    <cellStyle name="계산 42 2" xfId="8634" xr:uid="{00000000-0005-0000-0000-000084160000}"/>
    <cellStyle name="계산 43" xfId="3423" xr:uid="{00000000-0005-0000-0000-000085160000}"/>
    <cellStyle name="계산 43 2" xfId="8633" xr:uid="{00000000-0005-0000-0000-000086160000}"/>
    <cellStyle name="계산 44" xfId="3424" xr:uid="{00000000-0005-0000-0000-000087160000}"/>
    <cellStyle name="계산 44 2" xfId="8632" xr:uid="{00000000-0005-0000-0000-000088160000}"/>
    <cellStyle name="계산 45" xfId="3425" xr:uid="{00000000-0005-0000-0000-000089160000}"/>
    <cellStyle name="계산 45 2" xfId="8631" xr:uid="{00000000-0005-0000-0000-00008A160000}"/>
    <cellStyle name="계산 46" xfId="3426" xr:uid="{00000000-0005-0000-0000-00008B160000}"/>
    <cellStyle name="계산 46 2" xfId="8630" xr:uid="{00000000-0005-0000-0000-00008C160000}"/>
    <cellStyle name="계산 47" xfId="3427" xr:uid="{00000000-0005-0000-0000-00008D160000}"/>
    <cellStyle name="계산 47 2" xfId="8629" xr:uid="{00000000-0005-0000-0000-00008E160000}"/>
    <cellStyle name="계산 48" xfId="3428" xr:uid="{00000000-0005-0000-0000-00008F160000}"/>
    <cellStyle name="계산 48 2" xfId="8628" xr:uid="{00000000-0005-0000-0000-000090160000}"/>
    <cellStyle name="계산 49" xfId="3429" xr:uid="{00000000-0005-0000-0000-000091160000}"/>
    <cellStyle name="계산 49 2" xfId="8638" xr:uid="{00000000-0005-0000-0000-000092160000}"/>
    <cellStyle name="계산 5" xfId="3430" xr:uid="{00000000-0005-0000-0000-000093160000}"/>
    <cellStyle name="계산 5 2" xfId="6137" xr:uid="{00000000-0005-0000-0000-000094160000}"/>
    <cellStyle name="계산 5 2 2" xfId="8374" xr:uid="{00000000-0005-0000-0000-000095160000}"/>
    <cellStyle name="계산 5 2 3" xfId="8257" xr:uid="{00000000-0005-0000-0000-000096160000}"/>
    <cellStyle name="계산 5 2 4" xfId="8396" xr:uid="{00000000-0005-0000-0000-000097160000}"/>
    <cellStyle name="계산 5 2 5" xfId="8981" xr:uid="{00000000-0005-0000-0000-000098160000}"/>
    <cellStyle name="계산 5 2 6" xfId="9423" xr:uid="{00000000-0005-0000-0000-000099160000}"/>
    <cellStyle name="계산 5 2 7" xfId="9182" xr:uid="{00000000-0005-0000-0000-00009A160000}"/>
    <cellStyle name="계산 5 3" xfId="8162" xr:uid="{00000000-0005-0000-0000-00009B160000}"/>
    <cellStyle name="계산 5 3 2" xfId="9137" xr:uid="{00000000-0005-0000-0000-00009C160000}"/>
    <cellStyle name="계산 5 4" xfId="8433" xr:uid="{00000000-0005-0000-0000-00009D160000}"/>
    <cellStyle name="계산 5 5" xfId="8465" xr:uid="{00000000-0005-0000-0000-00009E160000}"/>
    <cellStyle name="계산 5 6" xfId="8345" xr:uid="{00000000-0005-0000-0000-00009F160000}"/>
    <cellStyle name="계산 5 7" xfId="8627" xr:uid="{00000000-0005-0000-0000-0000A0160000}"/>
    <cellStyle name="계산 5 8" xfId="9361" xr:uid="{00000000-0005-0000-0000-0000A1160000}"/>
    <cellStyle name="계산 5 9" xfId="9328" xr:uid="{00000000-0005-0000-0000-0000A2160000}"/>
    <cellStyle name="계산 5_발생량" xfId="7731" xr:uid="{00000000-0005-0000-0000-0000A3160000}"/>
    <cellStyle name="계산 50" xfId="3431" xr:uid="{00000000-0005-0000-0000-0000A4160000}"/>
    <cellStyle name="계산 50 2" xfId="8626" xr:uid="{00000000-0005-0000-0000-0000A5160000}"/>
    <cellStyle name="계산 51" xfId="3432" xr:uid="{00000000-0005-0000-0000-0000A6160000}"/>
    <cellStyle name="계산 51 2" xfId="8625" xr:uid="{00000000-0005-0000-0000-0000A7160000}"/>
    <cellStyle name="계산 52" xfId="3433" xr:uid="{00000000-0005-0000-0000-0000A8160000}"/>
    <cellStyle name="계산 52 2" xfId="8624" xr:uid="{00000000-0005-0000-0000-0000A9160000}"/>
    <cellStyle name="계산 53" xfId="3434" xr:uid="{00000000-0005-0000-0000-0000AA160000}"/>
    <cellStyle name="계산 53 2" xfId="8623" xr:uid="{00000000-0005-0000-0000-0000AB160000}"/>
    <cellStyle name="계산 54" xfId="3435" xr:uid="{00000000-0005-0000-0000-0000AC160000}"/>
    <cellStyle name="계산 54 2" xfId="8519" xr:uid="{00000000-0005-0000-0000-0000AD160000}"/>
    <cellStyle name="계산 55" xfId="3436" xr:uid="{00000000-0005-0000-0000-0000AE160000}"/>
    <cellStyle name="계산 55 2" xfId="8622" xr:uid="{00000000-0005-0000-0000-0000AF160000}"/>
    <cellStyle name="계산 56" xfId="3437" xr:uid="{00000000-0005-0000-0000-0000B0160000}"/>
    <cellStyle name="계산 56 2" xfId="8621" xr:uid="{00000000-0005-0000-0000-0000B1160000}"/>
    <cellStyle name="계산 57" xfId="3438" xr:uid="{00000000-0005-0000-0000-0000B2160000}"/>
    <cellStyle name="계산 57 2" xfId="8620" xr:uid="{00000000-0005-0000-0000-0000B3160000}"/>
    <cellStyle name="계산 58" xfId="3439" xr:uid="{00000000-0005-0000-0000-0000B4160000}"/>
    <cellStyle name="계산 58 2" xfId="8619" xr:uid="{00000000-0005-0000-0000-0000B5160000}"/>
    <cellStyle name="계산 59" xfId="3440" xr:uid="{00000000-0005-0000-0000-0000B6160000}"/>
    <cellStyle name="계산 59 2" xfId="8618" xr:uid="{00000000-0005-0000-0000-0000B7160000}"/>
    <cellStyle name="계산 6" xfId="3441" xr:uid="{00000000-0005-0000-0000-0000B8160000}"/>
    <cellStyle name="계산 6 2" xfId="8163" xr:uid="{00000000-0005-0000-0000-0000B9160000}"/>
    <cellStyle name="계산 6 2 2" xfId="9138" xr:uid="{00000000-0005-0000-0000-0000BA160000}"/>
    <cellStyle name="계산 6 3" xfId="8434" xr:uid="{00000000-0005-0000-0000-0000BB160000}"/>
    <cellStyle name="계산 6 4" xfId="8466" xr:uid="{00000000-0005-0000-0000-0000BC160000}"/>
    <cellStyle name="계산 6 5" xfId="8265" xr:uid="{00000000-0005-0000-0000-0000BD160000}"/>
    <cellStyle name="계산 6 6" xfId="8617" xr:uid="{00000000-0005-0000-0000-0000BE160000}"/>
    <cellStyle name="계산 6 7" xfId="9405" xr:uid="{00000000-0005-0000-0000-0000BF160000}"/>
    <cellStyle name="계산 6 8" xfId="9253" xr:uid="{00000000-0005-0000-0000-0000C0160000}"/>
    <cellStyle name="계산 60" xfId="3442" xr:uid="{00000000-0005-0000-0000-0000C1160000}"/>
    <cellStyle name="계산 60 2" xfId="8616" xr:uid="{00000000-0005-0000-0000-0000C2160000}"/>
    <cellStyle name="계산 7" xfId="3443" xr:uid="{00000000-0005-0000-0000-0000C3160000}"/>
    <cellStyle name="계산 7 2" xfId="8164" xr:uid="{00000000-0005-0000-0000-0000C4160000}"/>
    <cellStyle name="계산 7 2 2" xfId="9139" xr:uid="{00000000-0005-0000-0000-0000C5160000}"/>
    <cellStyle name="계산 7 3" xfId="8435" xr:uid="{00000000-0005-0000-0000-0000C6160000}"/>
    <cellStyle name="계산 7 4" xfId="8467" xr:uid="{00000000-0005-0000-0000-0000C7160000}"/>
    <cellStyle name="계산 7 5" xfId="8264" xr:uid="{00000000-0005-0000-0000-0000C8160000}"/>
    <cellStyle name="계산 7 6" xfId="8615" xr:uid="{00000000-0005-0000-0000-0000C9160000}"/>
    <cellStyle name="계산 7 7" xfId="9310" xr:uid="{00000000-0005-0000-0000-0000CA160000}"/>
    <cellStyle name="계산 7 8" xfId="9340" xr:uid="{00000000-0005-0000-0000-0000CB160000}"/>
    <cellStyle name="계산 8" xfId="3444" xr:uid="{00000000-0005-0000-0000-0000CC160000}"/>
    <cellStyle name="계산 8 2" xfId="8614" xr:uid="{00000000-0005-0000-0000-0000CD160000}"/>
    <cellStyle name="계산 9" xfId="3445" xr:uid="{00000000-0005-0000-0000-0000CE160000}"/>
    <cellStyle name="계산 9 2" xfId="8613" xr:uid="{00000000-0005-0000-0000-0000CF160000}"/>
    <cellStyle name="고정소숫점" xfId="1129" xr:uid="{00000000-0005-0000-0000-0000D0160000}"/>
    <cellStyle name="고정소숫점 2" xfId="6138" xr:uid="{00000000-0005-0000-0000-0000D1160000}"/>
    <cellStyle name="고정소숫점 2 2" xfId="6139" xr:uid="{00000000-0005-0000-0000-0000D2160000}"/>
    <cellStyle name="고정소숫점 3" xfId="6140" xr:uid="{00000000-0005-0000-0000-0000D3160000}"/>
    <cellStyle name="고정소숫점 4" xfId="7915" xr:uid="{00000000-0005-0000-0000-0000D4160000}"/>
    <cellStyle name="고정소숫점_1235B 4.5m 내역서(06.10.18)" xfId="6141" xr:uid="{00000000-0005-0000-0000-0000D5160000}"/>
    <cellStyle name="고정출력1" xfId="1130" xr:uid="{00000000-0005-0000-0000-0000D6160000}"/>
    <cellStyle name="고정출력1 2" xfId="6142" xr:uid="{00000000-0005-0000-0000-0000D7160000}"/>
    <cellStyle name="고정출력1 2 2" xfId="6143" xr:uid="{00000000-0005-0000-0000-0000D8160000}"/>
    <cellStyle name="고정출력1_1235B 4.5m 내역서(06.10.18)" xfId="6144" xr:uid="{00000000-0005-0000-0000-0000D9160000}"/>
    <cellStyle name="고정출력2" xfId="1131" xr:uid="{00000000-0005-0000-0000-0000DA160000}"/>
    <cellStyle name="고정출력2 2" xfId="6145" xr:uid="{00000000-0005-0000-0000-0000DB160000}"/>
    <cellStyle name="고정출력2 2 2" xfId="6146" xr:uid="{00000000-0005-0000-0000-0000DC160000}"/>
    <cellStyle name="고정출력2_1235B 4.5m 내역서(06.10.18)" xfId="6147" xr:uid="{00000000-0005-0000-0000-0000DD160000}"/>
    <cellStyle name="공사원가계산서(조경)" xfId="6148" xr:uid="{00000000-0005-0000-0000-0000DE160000}"/>
    <cellStyle name="공종" xfId="6149" xr:uid="{00000000-0005-0000-0000-0000DF160000}"/>
    <cellStyle name="咬訌裝?INCOM1" xfId="1132" xr:uid="{00000000-0005-0000-0000-0000E0160000}"/>
    <cellStyle name="咬訌裝?INCOM1 2" xfId="6150" xr:uid="{00000000-0005-0000-0000-0000E1160000}"/>
    <cellStyle name="咬訌裝?INCOM10" xfId="1133" xr:uid="{00000000-0005-0000-0000-0000E2160000}"/>
    <cellStyle name="咬訌裝?INCOM10 2" xfId="6151" xr:uid="{00000000-0005-0000-0000-0000E3160000}"/>
    <cellStyle name="咬訌裝?INCOM2" xfId="1134" xr:uid="{00000000-0005-0000-0000-0000E4160000}"/>
    <cellStyle name="咬訌裝?INCOM2 2" xfId="6152" xr:uid="{00000000-0005-0000-0000-0000E5160000}"/>
    <cellStyle name="咬訌裝?INCOM3" xfId="1135" xr:uid="{00000000-0005-0000-0000-0000E6160000}"/>
    <cellStyle name="咬訌裝?INCOM3 2" xfId="6153" xr:uid="{00000000-0005-0000-0000-0000E7160000}"/>
    <cellStyle name="咬訌裝?INCOM4" xfId="1136" xr:uid="{00000000-0005-0000-0000-0000E8160000}"/>
    <cellStyle name="咬訌裝?INCOM4 2" xfId="6154" xr:uid="{00000000-0005-0000-0000-0000E9160000}"/>
    <cellStyle name="咬訌裝?INCOM5" xfId="1137" xr:uid="{00000000-0005-0000-0000-0000EA160000}"/>
    <cellStyle name="咬訌裝?INCOM5 2" xfId="6155" xr:uid="{00000000-0005-0000-0000-0000EB160000}"/>
    <cellStyle name="咬訌裝?INCOM6" xfId="1138" xr:uid="{00000000-0005-0000-0000-0000EC160000}"/>
    <cellStyle name="咬訌裝?INCOM6 2" xfId="6156" xr:uid="{00000000-0005-0000-0000-0000ED160000}"/>
    <cellStyle name="咬訌裝?INCOM7" xfId="1139" xr:uid="{00000000-0005-0000-0000-0000EE160000}"/>
    <cellStyle name="咬訌裝?INCOM7 2" xfId="6157" xr:uid="{00000000-0005-0000-0000-0000EF160000}"/>
    <cellStyle name="咬訌裝?INCOM8" xfId="1140" xr:uid="{00000000-0005-0000-0000-0000F0160000}"/>
    <cellStyle name="咬訌裝?INCOM8 2" xfId="6158" xr:uid="{00000000-0005-0000-0000-0000F1160000}"/>
    <cellStyle name="咬訌裝?INCOM9" xfId="1141" xr:uid="{00000000-0005-0000-0000-0000F2160000}"/>
    <cellStyle name="咬訌裝?INCOM9 2" xfId="6159" xr:uid="{00000000-0005-0000-0000-0000F3160000}"/>
    <cellStyle name="咬訌裝?PRIB11" xfId="1142" xr:uid="{00000000-0005-0000-0000-0000F4160000}"/>
    <cellStyle name="咬訌裝?PRIB11 2" xfId="6160" xr:uid="{00000000-0005-0000-0000-0000F5160000}"/>
    <cellStyle name="咬訌裝?report-2 " xfId="1143" xr:uid="{00000000-0005-0000-0000-0000F6160000}"/>
    <cellStyle name="구        분" xfId="1144" xr:uid="{00000000-0005-0000-0000-0000F7160000}"/>
    <cellStyle name="국종합건설" xfId="1145" xr:uid="{00000000-0005-0000-0000-0000F8160000}"/>
    <cellStyle name="금액" xfId="1146" xr:uid="{00000000-0005-0000-0000-0000F9160000}"/>
    <cellStyle name="금액 2" xfId="8365" xr:uid="{00000000-0005-0000-0000-0000FA160000}"/>
    <cellStyle name="금액 3" xfId="8561" xr:uid="{00000000-0005-0000-0000-0000FB160000}"/>
    <cellStyle name="금액 4" xfId="9290" xr:uid="{00000000-0005-0000-0000-0000FC160000}"/>
    <cellStyle name="기계" xfId="6161" xr:uid="{00000000-0005-0000-0000-0000FD160000}"/>
    <cellStyle name="김해전기" xfId="1147" xr:uid="{00000000-0005-0000-0000-0000FE160000}"/>
    <cellStyle name="끼_x0001_?" xfId="6162" xr:uid="{00000000-0005-0000-0000-0000FF160000}"/>
    <cellStyle name="나쁨 10" xfId="3446" xr:uid="{00000000-0005-0000-0000-000000170000}"/>
    <cellStyle name="나쁨 11" xfId="3447" xr:uid="{00000000-0005-0000-0000-000001170000}"/>
    <cellStyle name="나쁨 12" xfId="3448" xr:uid="{00000000-0005-0000-0000-000002170000}"/>
    <cellStyle name="나쁨 13" xfId="3449" xr:uid="{00000000-0005-0000-0000-000003170000}"/>
    <cellStyle name="나쁨 14" xfId="3450" xr:uid="{00000000-0005-0000-0000-000004170000}"/>
    <cellStyle name="나쁨 15" xfId="3451" xr:uid="{00000000-0005-0000-0000-000005170000}"/>
    <cellStyle name="나쁨 16" xfId="3452" xr:uid="{00000000-0005-0000-0000-000006170000}"/>
    <cellStyle name="나쁨 17" xfId="3453" xr:uid="{00000000-0005-0000-0000-000007170000}"/>
    <cellStyle name="나쁨 18" xfId="3454" xr:uid="{00000000-0005-0000-0000-000008170000}"/>
    <cellStyle name="나쁨 19" xfId="3455" xr:uid="{00000000-0005-0000-0000-000009170000}"/>
    <cellStyle name="나쁨 2" xfId="3456" xr:uid="{00000000-0005-0000-0000-00000A170000}"/>
    <cellStyle name="나쁨 20" xfId="3457" xr:uid="{00000000-0005-0000-0000-00000B170000}"/>
    <cellStyle name="나쁨 21" xfId="3458" xr:uid="{00000000-0005-0000-0000-00000C170000}"/>
    <cellStyle name="나쁨 22" xfId="3459" xr:uid="{00000000-0005-0000-0000-00000D170000}"/>
    <cellStyle name="나쁨 23" xfId="3460" xr:uid="{00000000-0005-0000-0000-00000E170000}"/>
    <cellStyle name="나쁨 24" xfId="3461" xr:uid="{00000000-0005-0000-0000-00000F170000}"/>
    <cellStyle name="나쁨 25" xfId="3462" xr:uid="{00000000-0005-0000-0000-000010170000}"/>
    <cellStyle name="나쁨 26" xfId="3463" xr:uid="{00000000-0005-0000-0000-000011170000}"/>
    <cellStyle name="나쁨 27" xfId="3464" xr:uid="{00000000-0005-0000-0000-000012170000}"/>
    <cellStyle name="나쁨 28" xfId="3465" xr:uid="{00000000-0005-0000-0000-000013170000}"/>
    <cellStyle name="나쁨 29" xfId="3466" xr:uid="{00000000-0005-0000-0000-000014170000}"/>
    <cellStyle name="나쁨 3" xfId="3467" xr:uid="{00000000-0005-0000-0000-000015170000}"/>
    <cellStyle name="나쁨 3 2" xfId="6163" xr:uid="{00000000-0005-0000-0000-000016170000}"/>
    <cellStyle name="나쁨 30" xfId="3468" xr:uid="{00000000-0005-0000-0000-000017170000}"/>
    <cellStyle name="나쁨 31" xfId="3469" xr:uid="{00000000-0005-0000-0000-000018170000}"/>
    <cellStyle name="나쁨 32" xfId="3470" xr:uid="{00000000-0005-0000-0000-000019170000}"/>
    <cellStyle name="나쁨 33" xfId="3471" xr:uid="{00000000-0005-0000-0000-00001A170000}"/>
    <cellStyle name="나쁨 34" xfId="3472" xr:uid="{00000000-0005-0000-0000-00001B170000}"/>
    <cellStyle name="나쁨 35" xfId="3473" xr:uid="{00000000-0005-0000-0000-00001C170000}"/>
    <cellStyle name="나쁨 36" xfId="3474" xr:uid="{00000000-0005-0000-0000-00001D170000}"/>
    <cellStyle name="나쁨 37" xfId="3475" xr:uid="{00000000-0005-0000-0000-00001E170000}"/>
    <cellStyle name="나쁨 38" xfId="3476" xr:uid="{00000000-0005-0000-0000-00001F170000}"/>
    <cellStyle name="나쁨 39" xfId="3477" xr:uid="{00000000-0005-0000-0000-000020170000}"/>
    <cellStyle name="나쁨 4" xfId="3478" xr:uid="{00000000-0005-0000-0000-000021170000}"/>
    <cellStyle name="나쁨 4 2" xfId="6164" xr:uid="{00000000-0005-0000-0000-000022170000}"/>
    <cellStyle name="나쁨 40" xfId="3479" xr:uid="{00000000-0005-0000-0000-000023170000}"/>
    <cellStyle name="나쁨 41" xfId="3480" xr:uid="{00000000-0005-0000-0000-000024170000}"/>
    <cellStyle name="나쁨 42" xfId="3481" xr:uid="{00000000-0005-0000-0000-000025170000}"/>
    <cellStyle name="나쁨 43" xfId="3482" xr:uid="{00000000-0005-0000-0000-000026170000}"/>
    <cellStyle name="나쁨 44" xfId="3483" xr:uid="{00000000-0005-0000-0000-000027170000}"/>
    <cellStyle name="나쁨 45" xfId="3484" xr:uid="{00000000-0005-0000-0000-000028170000}"/>
    <cellStyle name="나쁨 46" xfId="3485" xr:uid="{00000000-0005-0000-0000-000029170000}"/>
    <cellStyle name="나쁨 47" xfId="3486" xr:uid="{00000000-0005-0000-0000-00002A170000}"/>
    <cellStyle name="나쁨 48" xfId="3487" xr:uid="{00000000-0005-0000-0000-00002B170000}"/>
    <cellStyle name="나쁨 49" xfId="3488" xr:uid="{00000000-0005-0000-0000-00002C170000}"/>
    <cellStyle name="나쁨 5" xfId="3489" xr:uid="{00000000-0005-0000-0000-00002D170000}"/>
    <cellStyle name="나쁨 5 2" xfId="6165" xr:uid="{00000000-0005-0000-0000-00002E170000}"/>
    <cellStyle name="나쁨 50" xfId="3490" xr:uid="{00000000-0005-0000-0000-00002F170000}"/>
    <cellStyle name="나쁨 51" xfId="3491" xr:uid="{00000000-0005-0000-0000-000030170000}"/>
    <cellStyle name="나쁨 52" xfId="3492" xr:uid="{00000000-0005-0000-0000-000031170000}"/>
    <cellStyle name="나쁨 53" xfId="3493" xr:uid="{00000000-0005-0000-0000-000032170000}"/>
    <cellStyle name="나쁨 54" xfId="3494" xr:uid="{00000000-0005-0000-0000-000033170000}"/>
    <cellStyle name="나쁨 55" xfId="3495" xr:uid="{00000000-0005-0000-0000-000034170000}"/>
    <cellStyle name="나쁨 56" xfId="3496" xr:uid="{00000000-0005-0000-0000-000035170000}"/>
    <cellStyle name="나쁨 57" xfId="3497" xr:uid="{00000000-0005-0000-0000-000036170000}"/>
    <cellStyle name="나쁨 58" xfId="3498" xr:uid="{00000000-0005-0000-0000-000037170000}"/>
    <cellStyle name="나쁨 59" xfId="3499" xr:uid="{00000000-0005-0000-0000-000038170000}"/>
    <cellStyle name="나쁨 6" xfId="3500" xr:uid="{00000000-0005-0000-0000-000039170000}"/>
    <cellStyle name="나쁨 60" xfId="3501" xr:uid="{00000000-0005-0000-0000-00003A170000}"/>
    <cellStyle name="나쁨 7" xfId="3502" xr:uid="{00000000-0005-0000-0000-00003B170000}"/>
    <cellStyle name="나쁨 8" xfId="3503" xr:uid="{00000000-0005-0000-0000-00003C170000}"/>
    <cellStyle name="나쁨 9" xfId="3504" xr:uid="{00000000-0005-0000-0000-00003D170000}"/>
    <cellStyle name="날짜" xfId="1148" xr:uid="{00000000-0005-0000-0000-00003E170000}"/>
    <cellStyle name="날짜 2" xfId="6166" xr:uid="{00000000-0005-0000-0000-00003F170000}"/>
    <cellStyle name="날짜 2 2" xfId="6167" xr:uid="{00000000-0005-0000-0000-000040170000}"/>
    <cellStyle name="날짜_1235B 4.5m 내역서(06.10.18)" xfId="6168" xr:uid="{00000000-0005-0000-0000-000041170000}"/>
    <cellStyle name="내역" xfId="6169" xr:uid="{00000000-0005-0000-0000-000042170000}"/>
    <cellStyle name="내역서" xfId="1149" xr:uid="{00000000-0005-0000-0000-000043170000}"/>
    <cellStyle name="네모제목" xfId="6170" xr:uid="{00000000-0005-0000-0000-000044170000}"/>
    <cellStyle name="단위" xfId="6171" xr:uid="{00000000-0005-0000-0000-000045170000}"/>
    <cellStyle name="단위(원)" xfId="1150" xr:uid="{00000000-0005-0000-0000-000046170000}"/>
    <cellStyle name="달러" xfId="1151" xr:uid="{00000000-0005-0000-0000-000047170000}"/>
    <cellStyle name="달러 2" xfId="6172" xr:uid="{00000000-0005-0000-0000-000048170000}"/>
    <cellStyle name="달러 2 2" xfId="6173" xr:uid="{00000000-0005-0000-0000-000049170000}"/>
    <cellStyle name="달러_1235B 4.5m 내역서(06.10.18)" xfId="6174" xr:uid="{00000000-0005-0000-0000-00004A170000}"/>
    <cellStyle name="뒤에 오는 하이퍼링크" xfId="1152" xr:uid="{00000000-0005-0000-0000-00004B170000}"/>
    <cellStyle name="뒤에 오는 하이퍼링크 2" xfId="6175" xr:uid="{00000000-0005-0000-0000-00004C170000}"/>
    <cellStyle name="뒤에 오는 하이퍼링크 3" xfId="6176" xr:uid="{00000000-0005-0000-0000-00004D170000}"/>
    <cellStyle name="뒤에 오는 하이퍼링크_발생량" xfId="7732" xr:uid="{00000000-0005-0000-0000-00004E170000}"/>
    <cellStyle name="똿떓죶Ø괻 [0.00]_PRODUCT DETAIL Q1" xfId="1153" xr:uid="{00000000-0005-0000-0000-00004F170000}"/>
    <cellStyle name="똿떓죶Ø괻_PRODUCT DETAIL Q1" xfId="1154" xr:uid="{00000000-0005-0000-0000-000050170000}"/>
    <cellStyle name="똿뗦먛귟 [0.00]_laroux" xfId="1155" xr:uid="{00000000-0005-0000-0000-000051170000}"/>
    <cellStyle name="똿뗦먛귟_laroux" xfId="1156" xr:uid="{00000000-0005-0000-0000-000052170000}"/>
    <cellStyle name="฀䅀؀฀฀䅀؀฀฀䅀؀฀฀䅀؀฀฀䅀؀฀฀䅀؀฀฀䅀؀฀฀䅀؀฀฀䅀؀฀฀䁀" xfId="7327" xr:uid="{00000000-0005-0000-0000-000053170000}"/>
    <cellStyle name="마이너스키" xfId="1157" xr:uid="{00000000-0005-0000-0000-000054170000}"/>
    <cellStyle name="맞춤" xfId="6177" xr:uid="{00000000-0005-0000-0000-000055170000}"/>
    <cellStyle name="맞춤 2" xfId="8305" xr:uid="{00000000-0005-0000-0000-000056170000}"/>
    <cellStyle name="맞춤 3" xfId="8982" xr:uid="{00000000-0005-0000-0000-000057170000}"/>
    <cellStyle name="맞춤 4" xfId="9247" xr:uid="{00000000-0005-0000-0000-000058170000}"/>
    <cellStyle name="메모 10" xfId="3505" xr:uid="{00000000-0005-0000-0000-000059170000}"/>
    <cellStyle name="메모 10 2" xfId="8552" xr:uid="{00000000-0005-0000-0000-00005A170000}"/>
    <cellStyle name="메모 11" xfId="3506" xr:uid="{00000000-0005-0000-0000-00005B170000}"/>
    <cellStyle name="메모 11 2" xfId="8551" xr:uid="{00000000-0005-0000-0000-00005C170000}"/>
    <cellStyle name="메모 12" xfId="3507" xr:uid="{00000000-0005-0000-0000-00005D170000}"/>
    <cellStyle name="메모 12 2" xfId="8550" xr:uid="{00000000-0005-0000-0000-00005E170000}"/>
    <cellStyle name="메모 13" xfId="3508" xr:uid="{00000000-0005-0000-0000-00005F170000}"/>
    <cellStyle name="메모 13 2" xfId="8549" xr:uid="{00000000-0005-0000-0000-000060170000}"/>
    <cellStyle name="메모 14" xfId="3509" xr:uid="{00000000-0005-0000-0000-000061170000}"/>
    <cellStyle name="메모 14 2" xfId="8548" xr:uid="{00000000-0005-0000-0000-000062170000}"/>
    <cellStyle name="메모 15" xfId="3510" xr:uid="{00000000-0005-0000-0000-000063170000}"/>
    <cellStyle name="메모 15 2" xfId="8547" xr:uid="{00000000-0005-0000-0000-000064170000}"/>
    <cellStyle name="메모 16" xfId="3511" xr:uid="{00000000-0005-0000-0000-000065170000}"/>
    <cellStyle name="메모 16 2" xfId="8553" xr:uid="{00000000-0005-0000-0000-000066170000}"/>
    <cellStyle name="메모 17" xfId="3512" xr:uid="{00000000-0005-0000-0000-000067170000}"/>
    <cellStyle name="메모 17 2" xfId="8546" xr:uid="{00000000-0005-0000-0000-000068170000}"/>
    <cellStyle name="메모 18" xfId="3513" xr:uid="{00000000-0005-0000-0000-000069170000}"/>
    <cellStyle name="메모 18 2" xfId="8612" xr:uid="{00000000-0005-0000-0000-00006A170000}"/>
    <cellStyle name="메모 19" xfId="3514" xr:uid="{00000000-0005-0000-0000-00006B170000}"/>
    <cellStyle name="메모 19 2" xfId="8611" xr:uid="{00000000-0005-0000-0000-00006C170000}"/>
    <cellStyle name="메모 2" xfId="3515" xr:uid="{00000000-0005-0000-0000-00006D170000}"/>
    <cellStyle name="메모 2 2" xfId="8281" xr:uid="{00000000-0005-0000-0000-00006E170000}"/>
    <cellStyle name="메모 2 3" xfId="8320" xr:uid="{00000000-0005-0000-0000-00006F170000}"/>
    <cellStyle name="메모 2 4" xfId="8302" xr:uid="{00000000-0005-0000-0000-000070170000}"/>
    <cellStyle name="메모 2 5" xfId="8610" xr:uid="{00000000-0005-0000-0000-000071170000}"/>
    <cellStyle name="메모 2 6" xfId="9346" xr:uid="{00000000-0005-0000-0000-000072170000}"/>
    <cellStyle name="메모 2 7" xfId="9402" xr:uid="{00000000-0005-0000-0000-000073170000}"/>
    <cellStyle name="메모 20" xfId="3516" xr:uid="{00000000-0005-0000-0000-000074170000}"/>
    <cellStyle name="메모 20 2" xfId="8609" xr:uid="{00000000-0005-0000-0000-000075170000}"/>
    <cellStyle name="메모 21" xfId="3517" xr:uid="{00000000-0005-0000-0000-000076170000}"/>
    <cellStyle name="메모 21 2" xfId="8608" xr:uid="{00000000-0005-0000-0000-000077170000}"/>
    <cellStyle name="메모 22" xfId="3518" xr:uid="{00000000-0005-0000-0000-000078170000}"/>
    <cellStyle name="메모 22 2" xfId="8607" xr:uid="{00000000-0005-0000-0000-000079170000}"/>
    <cellStyle name="메모 23" xfId="3519" xr:uid="{00000000-0005-0000-0000-00007A170000}"/>
    <cellStyle name="메모 23 2" xfId="8606" xr:uid="{00000000-0005-0000-0000-00007B170000}"/>
    <cellStyle name="메모 24" xfId="3520" xr:uid="{00000000-0005-0000-0000-00007C170000}"/>
    <cellStyle name="메모 24 2" xfId="8605" xr:uid="{00000000-0005-0000-0000-00007D170000}"/>
    <cellStyle name="메모 25" xfId="3521" xr:uid="{00000000-0005-0000-0000-00007E170000}"/>
    <cellStyle name="메모 25 2" xfId="8604" xr:uid="{00000000-0005-0000-0000-00007F170000}"/>
    <cellStyle name="메모 26" xfId="3522" xr:uid="{00000000-0005-0000-0000-000080170000}"/>
    <cellStyle name="메모 26 2" xfId="8518" xr:uid="{00000000-0005-0000-0000-000081170000}"/>
    <cellStyle name="메모 27" xfId="3523" xr:uid="{00000000-0005-0000-0000-000082170000}"/>
    <cellStyle name="메모 27 2" xfId="8517" xr:uid="{00000000-0005-0000-0000-000083170000}"/>
    <cellStyle name="메모 28" xfId="3524" xr:uid="{00000000-0005-0000-0000-000084170000}"/>
    <cellStyle name="메모 28 2" xfId="8516" xr:uid="{00000000-0005-0000-0000-000085170000}"/>
    <cellStyle name="메모 29" xfId="3525" xr:uid="{00000000-0005-0000-0000-000086170000}"/>
    <cellStyle name="메모 29 2" xfId="8545" xr:uid="{00000000-0005-0000-0000-000087170000}"/>
    <cellStyle name="메모 3" xfId="3526" xr:uid="{00000000-0005-0000-0000-000088170000}"/>
    <cellStyle name="메모 3 2" xfId="6178" xr:uid="{00000000-0005-0000-0000-000089170000}"/>
    <cellStyle name="메모 3 2 2" xfId="8375" xr:uid="{00000000-0005-0000-0000-00008A170000}"/>
    <cellStyle name="메모 3 2 3" xfId="8256" xr:uid="{00000000-0005-0000-0000-00008B170000}"/>
    <cellStyle name="메모 3 2 4" xfId="8362" xr:uid="{00000000-0005-0000-0000-00008C170000}"/>
    <cellStyle name="메모 3 2 5" xfId="8983" xr:uid="{00000000-0005-0000-0000-00008D170000}"/>
    <cellStyle name="메모 3 2 6" xfId="9422" xr:uid="{00000000-0005-0000-0000-00008E170000}"/>
    <cellStyle name="메모 3 2 7" xfId="9377" xr:uid="{00000000-0005-0000-0000-00008F170000}"/>
    <cellStyle name="메모 3 3" xfId="8436" xr:uid="{00000000-0005-0000-0000-000090170000}"/>
    <cellStyle name="메모 3 4" xfId="8468" xr:uid="{00000000-0005-0000-0000-000091170000}"/>
    <cellStyle name="메모 3 5" xfId="8263" xr:uid="{00000000-0005-0000-0000-000092170000}"/>
    <cellStyle name="메모 3 6" xfId="8544" xr:uid="{00000000-0005-0000-0000-000093170000}"/>
    <cellStyle name="메모 3 7" xfId="9360" xr:uid="{00000000-0005-0000-0000-000094170000}"/>
    <cellStyle name="메모 3 8" xfId="9329" xr:uid="{00000000-0005-0000-0000-000095170000}"/>
    <cellStyle name="메모 30" xfId="3527" xr:uid="{00000000-0005-0000-0000-000096170000}"/>
    <cellStyle name="메모 30 2" xfId="8515" xr:uid="{00000000-0005-0000-0000-000097170000}"/>
    <cellStyle name="메모 31" xfId="3528" xr:uid="{00000000-0005-0000-0000-000098170000}"/>
    <cellStyle name="메모 31 2" xfId="8514" xr:uid="{00000000-0005-0000-0000-000099170000}"/>
    <cellStyle name="메모 32" xfId="3529" xr:uid="{00000000-0005-0000-0000-00009A170000}"/>
    <cellStyle name="메모 32 2" xfId="8513" xr:uid="{00000000-0005-0000-0000-00009B170000}"/>
    <cellStyle name="메모 33" xfId="3530" xr:uid="{00000000-0005-0000-0000-00009C170000}"/>
    <cellStyle name="메모 33 2" xfId="8543" xr:uid="{00000000-0005-0000-0000-00009D170000}"/>
    <cellStyle name="메모 34" xfId="3531" xr:uid="{00000000-0005-0000-0000-00009E170000}"/>
    <cellStyle name="메모 34 2" xfId="8542" xr:uid="{00000000-0005-0000-0000-00009F170000}"/>
    <cellStyle name="메모 35" xfId="3532" xr:uid="{00000000-0005-0000-0000-0000A0170000}"/>
    <cellStyle name="메모 35 2" xfId="8603" xr:uid="{00000000-0005-0000-0000-0000A1170000}"/>
    <cellStyle name="메모 36" xfId="3533" xr:uid="{00000000-0005-0000-0000-0000A2170000}"/>
    <cellStyle name="메모 36 2" xfId="8541" xr:uid="{00000000-0005-0000-0000-0000A3170000}"/>
    <cellStyle name="메모 37" xfId="3534" xr:uid="{00000000-0005-0000-0000-0000A4170000}"/>
    <cellStyle name="메모 37 2" xfId="8679" xr:uid="{00000000-0005-0000-0000-0000A5170000}"/>
    <cellStyle name="메모 38" xfId="3535" xr:uid="{00000000-0005-0000-0000-0000A6170000}"/>
    <cellStyle name="메모 38 2" xfId="8680" xr:uid="{00000000-0005-0000-0000-0000A7170000}"/>
    <cellStyle name="메모 39" xfId="3536" xr:uid="{00000000-0005-0000-0000-0000A8170000}"/>
    <cellStyle name="메모 39 2" xfId="8681" xr:uid="{00000000-0005-0000-0000-0000A9170000}"/>
    <cellStyle name="메모 4" xfId="3537" xr:uid="{00000000-0005-0000-0000-0000AA170000}"/>
    <cellStyle name="메모 4 2" xfId="6179" xr:uid="{00000000-0005-0000-0000-0000AB170000}"/>
    <cellStyle name="메모 4 2 2" xfId="8376" xr:uid="{00000000-0005-0000-0000-0000AC170000}"/>
    <cellStyle name="메모 4 2 3" xfId="8255" xr:uid="{00000000-0005-0000-0000-0000AD170000}"/>
    <cellStyle name="메모 4 2 4" xfId="8361" xr:uid="{00000000-0005-0000-0000-0000AE170000}"/>
    <cellStyle name="메모 4 2 5" xfId="8984" xr:uid="{00000000-0005-0000-0000-0000AF170000}"/>
    <cellStyle name="메모 4 2 6" xfId="9421" xr:uid="{00000000-0005-0000-0000-0000B0170000}"/>
    <cellStyle name="메모 4 2 7" xfId="9355" xr:uid="{00000000-0005-0000-0000-0000B1170000}"/>
    <cellStyle name="메모 4 3" xfId="8437" xr:uid="{00000000-0005-0000-0000-0000B2170000}"/>
    <cellStyle name="메모 4 4" xfId="8469" xr:uid="{00000000-0005-0000-0000-0000B3170000}"/>
    <cellStyle name="메모 4 5" xfId="8262" xr:uid="{00000000-0005-0000-0000-0000B4170000}"/>
    <cellStyle name="메모 4 6" xfId="8682" xr:uid="{00000000-0005-0000-0000-0000B5170000}"/>
    <cellStyle name="메모 4 7" xfId="9359" xr:uid="{00000000-0005-0000-0000-0000B6170000}"/>
    <cellStyle name="메모 4 8" xfId="9363" xr:uid="{00000000-0005-0000-0000-0000B7170000}"/>
    <cellStyle name="메모 40" xfId="3538" xr:uid="{00000000-0005-0000-0000-0000B8170000}"/>
    <cellStyle name="메모 40 2" xfId="8683" xr:uid="{00000000-0005-0000-0000-0000B9170000}"/>
    <cellStyle name="메모 41" xfId="3539" xr:uid="{00000000-0005-0000-0000-0000BA170000}"/>
    <cellStyle name="메모 41 2" xfId="8684" xr:uid="{00000000-0005-0000-0000-0000BB170000}"/>
    <cellStyle name="메모 42" xfId="3540" xr:uid="{00000000-0005-0000-0000-0000BC170000}"/>
    <cellStyle name="메모 42 2" xfId="8685" xr:uid="{00000000-0005-0000-0000-0000BD170000}"/>
    <cellStyle name="메모 43" xfId="3541" xr:uid="{00000000-0005-0000-0000-0000BE170000}"/>
    <cellStyle name="메모 43 2" xfId="8686" xr:uid="{00000000-0005-0000-0000-0000BF170000}"/>
    <cellStyle name="메모 44" xfId="3542" xr:uid="{00000000-0005-0000-0000-0000C0170000}"/>
    <cellStyle name="메모 44 2" xfId="8687" xr:uid="{00000000-0005-0000-0000-0000C1170000}"/>
    <cellStyle name="메모 45" xfId="3543" xr:uid="{00000000-0005-0000-0000-0000C2170000}"/>
    <cellStyle name="메모 45 2" xfId="8688" xr:uid="{00000000-0005-0000-0000-0000C3170000}"/>
    <cellStyle name="메모 46" xfId="3544" xr:uid="{00000000-0005-0000-0000-0000C4170000}"/>
    <cellStyle name="메모 46 2" xfId="8689" xr:uid="{00000000-0005-0000-0000-0000C5170000}"/>
    <cellStyle name="메모 47" xfId="3545" xr:uid="{00000000-0005-0000-0000-0000C6170000}"/>
    <cellStyle name="메모 47 2" xfId="8690" xr:uid="{00000000-0005-0000-0000-0000C7170000}"/>
    <cellStyle name="메모 48" xfId="3546" xr:uid="{00000000-0005-0000-0000-0000C8170000}"/>
    <cellStyle name="메모 48 2" xfId="8691" xr:uid="{00000000-0005-0000-0000-0000C9170000}"/>
    <cellStyle name="메모 49" xfId="3547" xr:uid="{00000000-0005-0000-0000-0000CA170000}"/>
    <cellStyle name="메모 49 2" xfId="8692" xr:uid="{00000000-0005-0000-0000-0000CB170000}"/>
    <cellStyle name="메모 5" xfId="3548" xr:uid="{00000000-0005-0000-0000-0000CC170000}"/>
    <cellStyle name="메모 5 2" xfId="6180" xr:uid="{00000000-0005-0000-0000-0000CD170000}"/>
    <cellStyle name="메모 5 2 2" xfId="8377" xr:uid="{00000000-0005-0000-0000-0000CE170000}"/>
    <cellStyle name="메모 5 2 3" xfId="8254" xr:uid="{00000000-0005-0000-0000-0000CF170000}"/>
    <cellStyle name="메모 5 2 4" xfId="8284" xr:uid="{00000000-0005-0000-0000-0000D0170000}"/>
    <cellStyle name="메모 5 2 5" xfId="8985" xr:uid="{00000000-0005-0000-0000-0000D1170000}"/>
    <cellStyle name="메모 5 2 6" xfId="9420" xr:uid="{00000000-0005-0000-0000-0000D2170000}"/>
    <cellStyle name="메모 5 2 7" xfId="9251" xr:uid="{00000000-0005-0000-0000-0000D3170000}"/>
    <cellStyle name="메모 5 3" xfId="8438" xr:uid="{00000000-0005-0000-0000-0000D4170000}"/>
    <cellStyle name="메모 5 4" xfId="8470" xr:uid="{00000000-0005-0000-0000-0000D5170000}"/>
    <cellStyle name="메모 5 5" xfId="8278" xr:uid="{00000000-0005-0000-0000-0000D6170000}"/>
    <cellStyle name="메모 5 6" xfId="8693" xr:uid="{00000000-0005-0000-0000-0000D7170000}"/>
    <cellStyle name="메모 5 7" xfId="9309" xr:uid="{00000000-0005-0000-0000-0000D8170000}"/>
    <cellStyle name="메모 5 8" xfId="9439" xr:uid="{00000000-0005-0000-0000-0000D9170000}"/>
    <cellStyle name="메모 50" xfId="3549" xr:uid="{00000000-0005-0000-0000-0000DA170000}"/>
    <cellStyle name="메모 50 2" xfId="8694" xr:uid="{00000000-0005-0000-0000-0000DB170000}"/>
    <cellStyle name="메모 51" xfId="3550" xr:uid="{00000000-0005-0000-0000-0000DC170000}"/>
    <cellStyle name="메모 51 2" xfId="8695" xr:uid="{00000000-0005-0000-0000-0000DD170000}"/>
    <cellStyle name="메모 52" xfId="3551" xr:uid="{00000000-0005-0000-0000-0000DE170000}"/>
    <cellStyle name="메모 52 2" xfId="8696" xr:uid="{00000000-0005-0000-0000-0000DF170000}"/>
    <cellStyle name="메모 53" xfId="3552" xr:uid="{00000000-0005-0000-0000-0000E0170000}"/>
    <cellStyle name="메모 53 2" xfId="8697" xr:uid="{00000000-0005-0000-0000-0000E1170000}"/>
    <cellStyle name="메모 54" xfId="3553" xr:uid="{00000000-0005-0000-0000-0000E2170000}"/>
    <cellStyle name="메모 54 2" xfId="8698" xr:uid="{00000000-0005-0000-0000-0000E3170000}"/>
    <cellStyle name="메모 55" xfId="3554" xr:uid="{00000000-0005-0000-0000-0000E4170000}"/>
    <cellStyle name="메모 55 2" xfId="8699" xr:uid="{00000000-0005-0000-0000-0000E5170000}"/>
    <cellStyle name="메모 56" xfId="3555" xr:uid="{00000000-0005-0000-0000-0000E6170000}"/>
    <cellStyle name="메모 56 2" xfId="8700" xr:uid="{00000000-0005-0000-0000-0000E7170000}"/>
    <cellStyle name="메모 57" xfId="3556" xr:uid="{00000000-0005-0000-0000-0000E8170000}"/>
    <cellStyle name="메모 57 2" xfId="8701" xr:uid="{00000000-0005-0000-0000-0000E9170000}"/>
    <cellStyle name="메모 58" xfId="3557" xr:uid="{00000000-0005-0000-0000-0000EA170000}"/>
    <cellStyle name="메모 58 2" xfId="8702" xr:uid="{00000000-0005-0000-0000-0000EB170000}"/>
    <cellStyle name="메모 59" xfId="3558" xr:uid="{00000000-0005-0000-0000-0000EC170000}"/>
    <cellStyle name="메모 59 2" xfId="8703" xr:uid="{00000000-0005-0000-0000-0000ED170000}"/>
    <cellStyle name="메모 6" xfId="3559" xr:uid="{00000000-0005-0000-0000-0000EE170000}"/>
    <cellStyle name="메모 6 2" xfId="8439" xr:uid="{00000000-0005-0000-0000-0000EF170000}"/>
    <cellStyle name="메모 6 3" xfId="8471" xr:uid="{00000000-0005-0000-0000-0000F0170000}"/>
    <cellStyle name="메모 6 4" xfId="8424" xr:uid="{00000000-0005-0000-0000-0000F1170000}"/>
    <cellStyle name="메모 6 5" xfId="8704" xr:uid="{00000000-0005-0000-0000-0000F2170000}"/>
    <cellStyle name="메모 6 6" xfId="9197" xr:uid="{00000000-0005-0000-0000-0000F3170000}"/>
    <cellStyle name="메모 6 7" xfId="9362" xr:uid="{00000000-0005-0000-0000-0000F4170000}"/>
    <cellStyle name="메모 60" xfId="3560" xr:uid="{00000000-0005-0000-0000-0000F5170000}"/>
    <cellStyle name="메모 60 2" xfId="8705" xr:uid="{00000000-0005-0000-0000-0000F6170000}"/>
    <cellStyle name="메모 7" xfId="3561" xr:uid="{00000000-0005-0000-0000-0000F7170000}"/>
    <cellStyle name="메모 7 2" xfId="8440" xr:uid="{00000000-0005-0000-0000-0000F8170000}"/>
    <cellStyle name="메모 7 3" xfId="8472" xr:uid="{00000000-0005-0000-0000-0000F9170000}"/>
    <cellStyle name="메모 7 4" xfId="8423" xr:uid="{00000000-0005-0000-0000-0000FA170000}"/>
    <cellStyle name="메모 7 5" xfId="8706" xr:uid="{00000000-0005-0000-0000-0000FB170000}"/>
    <cellStyle name="메모 7 6" xfId="9358" xr:uid="{00000000-0005-0000-0000-0000FC170000}"/>
    <cellStyle name="메모 7 7" xfId="9366" xr:uid="{00000000-0005-0000-0000-0000FD170000}"/>
    <cellStyle name="메모 8" xfId="3562" xr:uid="{00000000-0005-0000-0000-0000FE170000}"/>
    <cellStyle name="메모 8 2" xfId="8707" xr:uid="{00000000-0005-0000-0000-0000FF170000}"/>
    <cellStyle name="메모 9" xfId="3563" xr:uid="{00000000-0005-0000-0000-000000180000}"/>
    <cellStyle name="메모 9 2" xfId="8708" xr:uid="{00000000-0005-0000-0000-000001180000}"/>
    <cellStyle name="묮뎋 [0.00]_PRODUCT DETAIL Q1" xfId="1158" xr:uid="{00000000-0005-0000-0000-000002180000}"/>
    <cellStyle name="묮뎋_PRODUCT DETAIL Q1" xfId="1159" xr:uid="{00000000-0005-0000-0000-000003180000}"/>
    <cellStyle name="믅됞 [0.00]_laroux" xfId="1160" xr:uid="{00000000-0005-0000-0000-000004180000}"/>
    <cellStyle name="믅됞_laroux" xfId="1161" xr:uid="{00000000-0005-0000-0000-000005180000}"/>
    <cellStyle name="배분" xfId="1162" xr:uid="{00000000-0005-0000-0000-000006180000}"/>
    <cellStyle name="배분 2" xfId="6181" xr:uid="{00000000-0005-0000-0000-000007180000}"/>
    <cellStyle name="배분 2 2" xfId="8309" xr:uid="{00000000-0005-0000-0000-000008180000}"/>
    <cellStyle name="배분 2 3" xfId="8986" xr:uid="{00000000-0005-0000-0000-000009180000}"/>
    <cellStyle name="배분 2 4" xfId="9306" xr:uid="{00000000-0005-0000-0000-00000A180000}"/>
    <cellStyle name="배분 3" xfId="8215" xr:uid="{00000000-0005-0000-0000-00000B180000}"/>
    <cellStyle name="배분 4" xfId="8560" xr:uid="{00000000-0005-0000-0000-00000C180000}"/>
    <cellStyle name="배분 5" xfId="9371" xr:uid="{00000000-0005-0000-0000-00000D180000}"/>
    <cellStyle name="백" xfId="6182" xr:uid="{00000000-0005-0000-0000-00000E180000}"/>
    <cellStyle name="백 2" xfId="6183" xr:uid="{00000000-0005-0000-0000-00000F180000}"/>
    <cellStyle name="백 3" xfId="6184" xr:uid="{00000000-0005-0000-0000-000010180000}"/>
    <cellStyle name="백_Book1" xfId="6216" xr:uid="{00000000-0005-0000-0000-000011180000}"/>
    <cellStyle name="백_기성청구(첨부양식)" xfId="6185" xr:uid="{00000000-0005-0000-0000-000012180000}"/>
    <cellStyle name="백_내역서(조선왕궁유물전시관)" xfId="6186" xr:uid="{00000000-0005-0000-0000-000013180000}"/>
    <cellStyle name="백_도로" xfId="6187" xr:uid="{00000000-0005-0000-0000-000014180000}"/>
    <cellStyle name="백_부대초안" xfId="6188" xr:uid="{00000000-0005-0000-0000-000015180000}"/>
    <cellStyle name="백_부대초안_견적의뢰" xfId="6189" xr:uid="{00000000-0005-0000-0000-000016180000}"/>
    <cellStyle name="백_부대초안_견적의뢰_통영중앙시장(최종)" xfId="6190" xr:uid="{00000000-0005-0000-0000-000017180000}"/>
    <cellStyle name="백_부대초안_견적의뢰_통영중앙시장(최종)_통영중앙시장(최종)" xfId="6191" xr:uid="{00000000-0005-0000-0000-000018180000}"/>
    <cellStyle name="백_부대초안_김포투찰" xfId="6192" xr:uid="{00000000-0005-0000-0000-000019180000}"/>
    <cellStyle name="백_부대초안_김포투찰_견적의뢰" xfId="6193" xr:uid="{00000000-0005-0000-0000-00001A180000}"/>
    <cellStyle name="백_부대초안_김포투찰_견적의뢰_통영중앙시장(최종)" xfId="6194" xr:uid="{00000000-0005-0000-0000-00001B180000}"/>
    <cellStyle name="백_부대초안_김포투찰_견적의뢰_통영중앙시장(최종)_통영중앙시장(최종)" xfId="6195" xr:uid="{00000000-0005-0000-0000-00001C180000}"/>
    <cellStyle name="백_부대초안_통영중앙시장(최종)" xfId="6196" xr:uid="{00000000-0005-0000-0000-00001D180000}"/>
    <cellStyle name="백_부대초안_통영중앙시장(최종)_통영중앙시장(최종)" xfId="6197" xr:uid="{00000000-0005-0000-0000-00001E180000}"/>
    <cellStyle name="백_토목내역서" xfId="6198" xr:uid="{00000000-0005-0000-0000-00001F180000}"/>
    <cellStyle name="백_토목내역서_도로" xfId="6199" xr:uid="{00000000-0005-0000-0000-000020180000}"/>
    <cellStyle name="백_토목내역서_부대초안" xfId="6200" xr:uid="{00000000-0005-0000-0000-000021180000}"/>
    <cellStyle name="백_토목내역서_부대초안_견적의뢰" xfId="6201" xr:uid="{00000000-0005-0000-0000-000022180000}"/>
    <cellStyle name="백_토목내역서_부대초안_견적의뢰_통영중앙시장(최종)" xfId="6202" xr:uid="{00000000-0005-0000-0000-000023180000}"/>
    <cellStyle name="백_토목내역서_부대초안_견적의뢰_통영중앙시장(최종)_통영중앙시장(최종)" xfId="6203" xr:uid="{00000000-0005-0000-0000-000024180000}"/>
    <cellStyle name="백_토목내역서_부대초안_김포투찰" xfId="6204" xr:uid="{00000000-0005-0000-0000-000025180000}"/>
    <cellStyle name="백_토목내역서_부대초안_김포투찰_견적의뢰" xfId="6205" xr:uid="{00000000-0005-0000-0000-000026180000}"/>
    <cellStyle name="백_토목내역서_부대초안_김포투찰_견적의뢰_통영중앙시장(최종)" xfId="6206" xr:uid="{00000000-0005-0000-0000-000027180000}"/>
    <cellStyle name="백_토목내역서_부대초안_김포투찰_견적의뢰_통영중앙시장(최종)_통영중앙시장(최종)" xfId="6207" xr:uid="{00000000-0005-0000-0000-000028180000}"/>
    <cellStyle name="백_토목내역서_부대초안_통영중앙시장(최종)" xfId="6208" xr:uid="{00000000-0005-0000-0000-000029180000}"/>
    <cellStyle name="백_토목내역서_부대초안_통영중앙시장(최종)_통영중앙시장(최종)" xfId="6209" xr:uid="{00000000-0005-0000-0000-00002A180000}"/>
    <cellStyle name="백_토목내역서_통영중앙시장(최종)" xfId="6210" xr:uid="{00000000-0005-0000-0000-00002B180000}"/>
    <cellStyle name="백_토목내역서_통영중앙시장(최종)_통영중앙시장(최종)" xfId="6211" xr:uid="{00000000-0005-0000-0000-00002C180000}"/>
    <cellStyle name="백_통영중앙시장(최종)" xfId="6212" xr:uid="{00000000-0005-0000-0000-00002D180000}"/>
    <cellStyle name="백_통영중앙시장(최종)_통영중앙시장(최종)" xfId="6213" xr:uid="{00000000-0005-0000-0000-00002E180000}"/>
    <cellStyle name="백_화개장터시설내역서최종)" xfId="6214" xr:uid="{00000000-0005-0000-0000-00002F180000}"/>
    <cellStyle name="백_화개장터장옥내역서" xfId="6215" xr:uid="{00000000-0005-0000-0000-000030180000}"/>
    <cellStyle name="백분율" xfId="7662" builtinId="5"/>
    <cellStyle name="백분율 [△1]" xfId="6217" xr:uid="{00000000-0005-0000-0000-000032180000}"/>
    <cellStyle name="백분율 [△1] 2" xfId="6218" xr:uid="{00000000-0005-0000-0000-000033180000}"/>
    <cellStyle name="백분율 [△1] 3" xfId="6219" xr:uid="{00000000-0005-0000-0000-000034180000}"/>
    <cellStyle name="백분율 [△2]" xfId="6220" xr:uid="{00000000-0005-0000-0000-000035180000}"/>
    <cellStyle name="백분율 [△2] 2" xfId="6221" xr:uid="{00000000-0005-0000-0000-000036180000}"/>
    <cellStyle name="백분율 [△2] 3" xfId="6222" xr:uid="{00000000-0005-0000-0000-000037180000}"/>
    <cellStyle name="백분율 [0]" xfId="1163" xr:uid="{00000000-0005-0000-0000-000038180000}"/>
    <cellStyle name="백분율 [2]" xfId="1164" xr:uid="{00000000-0005-0000-0000-000039180000}"/>
    <cellStyle name="백분율 10" xfId="3564" xr:uid="{00000000-0005-0000-0000-00003A180000}"/>
    <cellStyle name="백분율 10 2" xfId="7965" xr:uid="{00000000-0005-0000-0000-00003B180000}"/>
    <cellStyle name="백분율 11" xfId="3565" xr:uid="{00000000-0005-0000-0000-00003C180000}"/>
    <cellStyle name="백분율 11 2" xfId="7966" xr:uid="{00000000-0005-0000-0000-00003D180000}"/>
    <cellStyle name="백분율 12" xfId="3566" xr:uid="{00000000-0005-0000-0000-00003E180000}"/>
    <cellStyle name="백분율 12 2" xfId="7967" xr:uid="{00000000-0005-0000-0000-00003F180000}"/>
    <cellStyle name="백분율 13" xfId="6223" xr:uid="{00000000-0005-0000-0000-000040180000}"/>
    <cellStyle name="백분율 14" xfId="6224" xr:uid="{00000000-0005-0000-0000-000041180000}"/>
    <cellStyle name="백분율 15" xfId="6225" xr:uid="{00000000-0005-0000-0000-000042180000}"/>
    <cellStyle name="백분율 16" xfId="6226" xr:uid="{00000000-0005-0000-0000-000043180000}"/>
    <cellStyle name="백분율 17" xfId="6227" xr:uid="{00000000-0005-0000-0000-000044180000}"/>
    <cellStyle name="백분율 18" xfId="6228" xr:uid="{00000000-0005-0000-0000-000045180000}"/>
    <cellStyle name="백분율 18 2" xfId="9477" xr:uid="{02E67C30-305A-4BDB-A7E3-7539802690A1}"/>
    <cellStyle name="백분율 19" xfId="6229" xr:uid="{00000000-0005-0000-0000-000046180000}"/>
    <cellStyle name="백분율 2" xfId="1165" xr:uid="{00000000-0005-0000-0000-000047180000}"/>
    <cellStyle name="백분율 2 2" xfId="1166" xr:uid="{00000000-0005-0000-0000-000048180000}"/>
    <cellStyle name="백분율 2 2 2" xfId="7968" xr:uid="{00000000-0005-0000-0000-000049180000}"/>
    <cellStyle name="백분율 2 3" xfId="1901" xr:uid="{00000000-0005-0000-0000-00004A180000}"/>
    <cellStyle name="백분율 2 3 2" xfId="7969" xr:uid="{00000000-0005-0000-0000-00004B180000}"/>
    <cellStyle name="백분율 2 4" xfId="3567" xr:uid="{00000000-0005-0000-0000-00004C180000}"/>
    <cellStyle name="백분율 2 4 2" xfId="7970" xr:uid="{00000000-0005-0000-0000-00004D180000}"/>
    <cellStyle name="백분율 2 5" xfId="3568" xr:uid="{00000000-0005-0000-0000-00004E180000}"/>
    <cellStyle name="백분율 2 5 2" xfId="8049" xr:uid="{00000000-0005-0000-0000-00004F180000}"/>
    <cellStyle name="백분율 2 6" xfId="3569" xr:uid="{00000000-0005-0000-0000-000050180000}"/>
    <cellStyle name="백분율 2 6 2" xfId="8048" xr:uid="{00000000-0005-0000-0000-000051180000}"/>
    <cellStyle name="백분율 2 7" xfId="6230" xr:uid="{00000000-0005-0000-0000-000052180000}"/>
    <cellStyle name="백분율 2 8" xfId="7904" xr:uid="{00000000-0005-0000-0000-000053180000}"/>
    <cellStyle name="백분율 20" xfId="6231" xr:uid="{00000000-0005-0000-0000-000054180000}"/>
    <cellStyle name="백분율 21" xfId="6232" xr:uid="{00000000-0005-0000-0000-000055180000}"/>
    <cellStyle name="백분율 22" xfId="6233" xr:uid="{00000000-0005-0000-0000-000056180000}"/>
    <cellStyle name="백분율 23" xfId="6234" xr:uid="{00000000-0005-0000-0000-000057180000}"/>
    <cellStyle name="백분율 24" xfId="6235" xr:uid="{00000000-0005-0000-0000-000058180000}"/>
    <cellStyle name="백분율 25" xfId="6236" xr:uid="{00000000-0005-0000-0000-000059180000}"/>
    <cellStyle name="백분율 26" xfId="6237" xr:uid="{00000000-0005-0000-0000-00005A180000}"/>
    <cellStyle name="백분율 27" xfId="6238" xr:uid="{00000000-0005-0000-0000-00005B180000}"/>
    <cellStyle name="백분율 28" xfId="6239" xr:uid="{00000000-0005-0000-0000-00005C180000}"/>
    <cellStyle name="백분율 29" xfId="6240" xr:uid="{00000000-0005-0000-0000-00005D180000}"/>
    <cellStyle name="백분율 3" xfId="1167" xr:uid="{00000000-0005-0000-0000-00005E180000}"/>
    <cellStyle name="백분율 3 2" xfId="3570" xr:uid="{00000000-0005-0000-0000-00005F180000}"/>
    <cellStyle name="백분율 3 2 2" xfId="3571" xr:uid="{00000000-0005-0000-0000-000060180000}"/>
    <cellStyle name="백분율 3 2 3" xfId="7946" xr:uid="{00000000-0005-0000-0000-000061180000}"/>
    <cellStyle name="백분율 3 3" xfId="3572" xr:uid="{00000000-0005-0000-0000-000062180000}"/>
    <cellStyle name="백분율 3 3 2" xfId="8050" xr:uid="{00000000-0005-0000-0000-000063180000}"/>
    <cellStyle name="백분율 3 4" xfId="6241" xr:uid="{00000000-0005-0000-0000-000064180000}"/>
    <cellStyle name="백분율 3 5" xfId="7912" xr:uid="{00000000-0005-0000-0000-000065180000}"/>
    <cellStyle name="백분율 30" xfId="6242" xr:uid="{00000000-0005-0000-0000-000066180000}"/>
    <cellStyle name="백분율 31" xfId="6243" xr:uid="{00000000-0005-0000-0000-000067180000}"/>
    <cellStyle name="백분율 32" xfId="6244" xr:uid="{00000000-0005-0000-0000-000068180000}"/>
    <cellStyle name="백분율 33" xfId="6245" xr:uid="{00000000-0005-0000-0000-000069180000}"/>
    <cellStyle name="백분율 34" xfId="6246" xr:uid="{00000000-0005-0000-0000-00006A180000}"/>
    <cellStyle name="백분율 35" xfId="6247" xr:uid="{00000000-0005-0000-0000-00006B180000}"/>
    <cellStyle name="백분율 36" xfId="6248" xr:uid="{00000000-0005-0000-0000-00006C180000}"/>
    <cellStyle name="백분율 37" xfId="6249" xr:uid="{00000000-0005-0000-0000-00006D180000}"/>
    <cellStyle name="백분율 38" xfId="6250" xr:uid="{00000000-0005-0000-0000-00006E180000}"/>
    <cellStyle name="백분율 39" xfId="6251" xr:uid="{00000000-0005-0000-0000-00006F180000}"/>
    <cellStyle name="백분율 4" xfId="1168" xr:uid="{00000000-0005-0000-0000-000070180000}"/>
    <cellStyle name="백분율 4 2" xfId="3573" xr:uid="{00000000-0005-0000-0000-000071180000}"/>
    <cellStyle name="백분율 4 3" xfId="7916" xr:uid="{00000000-0005-0000-0000-000072180000}"/>
    <cellStyle name="백분율 40" xfId="6252" xr:uid="{00000000-0005-0000-0000-000073180000}"/>
    <cellStyle name="백분율 41" xfId="6253" xr:uid="{00000000-0005-0000-0000-000074180000}"/>
    <cellStyle name="백분율 42" xfId="6254" xr:uid="{00000000-0005-0000-0000-000075180000}"/>
    <cellStyle name="백분율 43" xfId="6255" xr:uid="{00000000-0005-0000-0000-000076180000}"/>
    <cellStyle name="백분율 44" xfId="6256" xr:uid="{00000000-0005-0000-0000-000077180000}"/>
    <cellStyle name="백분율 45" xfId="6257" xr:uid="{00000000-0005-0000-0000-000078180000}"/>
    <cellStyle name="백분율 46" xfId="6258" xr:uid="{00000000-0005-0000-0000-000079180000}"/>
    <cellStyle name="백분율 47" xfId="6259" xr:uid="{00000000-0005-0000-0000-00007A180000}"/>
    <cellStyle name="백분율 48" xfId="6260" xr:uid="{00000000-0005-0000-0000-00007B180000}"/>
    <cellStyle name="백분율 49" xfId="6261" xr:uid="{00000000-0005-0000-0000-00007C180000}"/>
    <cellStyle name="백분율 5" xfId="1169" xr:uid="{00000000-0005-0000-0000-00007D180000}"/>
    <cellStyle name="백분율 5 2" xfId="6262" xr:uid="{00000000-0005-0000-0000-00007E180000}"/>
    <cellStyle name="백분율 5 3" xfId="7971" xr:uid="{00000000-0005-0000-0000-00007F180000}"/>
    <cellStyle name="백분율 50" xfId="6263" xr:uid="{00000000-0005-0000-0000-000080180000}"/>
    <cellStyle name="백분율 51" xfId="6264" xr:uid="{00000000-0005-0000-0000-000081180000}"/>
    <cellStyle name="백분율 52" xfId="6265" xr:uid="{00000000-0005-0000-0000-000082180000}"/>
    <cellStyle name="백분율 53" xfId="6266" xr:uid="{00000000-0005-0000-0000-000083180000}"/>
    <cellStyle name="백분율 54" xfId="6267" xr:uid="{00000000-0005-0000-0000-000084180000}"/>
    <cellStyle name="백분율 55" xfId="6268" xr:uid="{00000000-0005-0000-0000-000085180000}"/>
    <cellStyle name="백분율 56" xfId="6269" xr:uid="{00000000-0005-0000-0000-000086180000}"/>
    <cellStyle name="백분율 57" xfId="6270" xr:uid="{00000000-0005-0000-0000-000087180000}"/>
    <cellStyle name="백분율 58" xfId="6271" xr:uid="{00000000-0005-0000-0000-000088180000}"/>
    <cellStyle name="백분율 59" xfId="6272" xr:uid="{00000000-0005-0000-0000-000089180000}"/>
    <cellStyle name="백분율 6" xfId="1170" xr:uid="{00000000-0005-0000-0000-00008A180000}"/>
    <cellStyle name="백분율 6 2" xfId="1171" xr:uid="{00000000-0005-0000-0000-00008B180000}"/>
    <cellStyle name="백분율 6 3" xfId="7972" xr:uid="{00000000-0005-0000-0000-00008C180000}"/>
    <cellStyle name="백분율 60" xfId="6273" xr:uid="{00000000-0005-0000-0000-00008D180000}"/>
    <cellStyle name="백분율 61" xfId="6274" xr:uid="{00000000-0005-0000-0000-00008E180000}"/>
    <cellStyle name="백분율 62" xfId="6275" xr:uid="{00000000-0005-0000-0000-00008F180000}"/>
    <cellStyle name="백분율 63" xfId="6276" xr:uid="{00000000-0005-0000-0000-000090180000}"/>
    <cellStyle name="백분율 64" xfId="6277" xr:uid="{00000000-0005-0000-0000-000091180000}"/>
    <cellStyle name="백분율 65" xfId="6278" xr:uid="{00000000-0005-0000-0000-000092180000}"/>
    <cellStyle name="백분율 66" xfId="6279" xr:uid="{00000000-0005-0000-0000-000093180000}"/>
    <cellStyle name="백분율 67" xfId="6280" xr:uid="{00000000-0005-0000-0000-000094180000}"/>
    <cellStyle name="백분율 68" xfId="6281" xr:uid="{00000000-0005-0000-0000-000095180000}"/>
    <cellStyle name="백분율 69" xfId="6282" xr:uid="{00000000-0005-0000-0000-000096180000}"/>
    <cellStyle name="백분율 7" xfId="1172" xr:uid="{00000000-0005-0000-0000-000097180000}"/>
    <cellStyle name="백분율 70" xfId="6283" xr:uid="{00000000-0005-0000-0000-000098180000}"/>
    <cellStyle name="백분율 71" xfId="6284" xr:uid="{00000000-0005-0000-0000-000099180000}"/>
    <cellStyle name="백분율 72" xfId="6285" xr:uid="{00000000-0005-0000-0000-00009A180000}"/>
    <cellStyle name="백분율 73" xfId="6286" xr:uid="{00000000-0005-0000-0000-00009B180000}"/>
    <cellStyle name="백분율 74" xfId="6287" xr:uid="{00000000-0005-0000-0000-00009C180000}"/>
    <cellStyle name="백분율 74 2" xfId="6288" xr:uid="{00000000-0005-0000-0000-00009D180000}"/>
    <cellStyle name="백분율 74 2 2" xfId="7844" xr:uid="{00000000-0005-0000-0000-00009E180000}"/>
    <cellStyle name="백분율 74 2 2 2" xfId="7890" xr:uid="{00000000-0005-0000-0000-00009F180000}"/>
    <cellStyle name="백분율 74 2 2 2 2" xfId="9116" xr:uid="{00000000-0005-0000-0000-0000A0180000}"/>
    <cellStyle name="백분율 74 2 2 3" xfId="9070" xr:uid="{00000000-0005-0000-0000-0000A1180000}"/>
    <cellStyle name="백분율 74 2 3" xfId="7820" xr:uid="{00000000-0005-0000-0000-0000A2180000}"/>
    <cellStyle name="백분율 74 2 3 2" xfId="9047" xr:uid="{00000000-0005-0000-0000-0000A3180000}"/>
    <cellStyle name="백분율 74 2 4" xfId="7867" xr:uid="{00000000-0005-0000-0000-0000A4180000}"/>
    <cellStyle name="백분율 74 2 4 2" xfId="9093" xr:uid="{00000000-0005-0000-0000-0000A5180000}"/>
    <cellStyle name="백분율 74 2 5" xfId="7973" xr:uid="{00000000-0005-0000-0000-0000A6180000}"/>
    <cellStyle name="백분율 74 2 5 2" xfId="9121" xr:uid="{00000000-0005-0000-0000-0000A7180000}"/>
    <cellStyle name="백분율 74 2 6" xfId="8290" xr:uid="{00000000-0005-0000-0000-0000A8180000}"/>
    <cellStyle name="백분율 74 2 7" xfId="8565" xr:uid="{00000000-0005-0000-0000-0000A9180000}"/>
    <cellStyle name="백분율 74 2 8" xfId="9262" xr:uid="{00000000-0005-0000-0000-0000AA180000}"/>
    <cellStyle name="백분율 74 2 9" xfId="9469" xr:uid="{00000000-0005-0000-0000-0000AB180000}"/>
    <cellStyle name="백분율 74 3" xfId="6289" xr:uid="{00000000-0005-0000-0000-0000AC180000}"/>
    <cellStyle name="백분율 74 3 2" xfId="7845" xr:uid="{00000000-0005-0000-0000-0000AD180000}"/>
    <cellStyle name="백분율 74 3 2 2" xfId="7891" xr:uid="{00000000-0005-0000-0000-0000AE180000}"/>
    <cellStyle name="백분율 74 3 2 2 2" xfId="9117" xr:uid="{00000000-0005-0000-0000-0000AF180000}"/>
    <cellStyle name="백분율 74 3 2 3" xfId="9071" xr:uid="{00000000-0005-0000-0000-0000B0180000}"/>
    <cellStyle name="백분율 74 3 3" xfId="7821" xr:uid="{00000000-0005-0000-0000-0000B1180000}"/>
    <cellStyle name="백분율 74 3 3 2" xfId="9048" xr:uid="{00000000-0005-0000-0000-0000B2180000}"/>
    <cellStyle name="백분율 74 3 4" xfId="7868" xr:uid="{00000000-0005-0000-0000-0000B3180000}"/>
    <cellStyle name="백분율 74 3 4 2" xfId="9094" xr:uid="{00000000-0005-0000-0000-0000B4180000}"/>
    <cellStyle name="백분율 74 3 5" xfId="7974" xr:uid="{00000000-0005-0000-0000-0000B5180000}"/>
    <cellStyle name="백분율 74 3 5 2" xfId="9122" xr:uid="{00000000-0005-0000-0000-0000B6180000}"/>
    <cellStyle name="백분율 74 3 6" xfId="8291" xr:uid="{00000000-0005-0000-0000-0000B7180000}"/>
    <cellStyle name="백분율 74 3 7" xfId="8566" xr:uid="{00000000-0005-0000-0000-0000B8180000}"/>
    <cellStyle name="백분율 74 3 8" xfId="9263" xr:uid="{00000000-0005-0000-0000-0000B9180000}"/>
    <cellStyle name="백분율 74 3 9" xfId="9470" xr:uid="{00000000-0005-0000-0000-0000BA180000}"/>
    <cellStyle name="백분율 74 4" xfId="6290" xr:uid="{00000000-0005-0000-0000-0000BB180000}"/>
    <cellStyle name="백분율 74 4 2" xfId="7846" xr:uid="{00000000-0005-0000-0000-0000BC180000}"/>
    <cellStyle name="백분율 74 4 2 2" xfId="7892" xr:uid="{00000000-0005-0000-0000-0000BD180000}"/>
    <cellStyle name="백분율 74 4 2 2 2" xfId="9118" xr:uid="{00000000-0005-0000-0000-0000BE180000}"/>
    <cellStyle name="백분율 74 4 2 3" xfId="9072" xr:uid="{00000000-0005-0000-0000-0000BF180000}"/>
    <cellStyle name="백분율 74 4 3" xfId="7822" xr:uid="{00000000-0005-0000-0000-0000C0180000}"/>
    <cellStyle name="백분율 74 4 3 2" xfId="9049" xr:uid="{00000000-0005-0000-0000-0000C1180000}"/>
    <cellStyle name="백분율 74 4 4" xfId="7869" xr:uid="{00000000-0005-0000-0000-0000C2180000}"/>
    <cellStyle name="백분율 74 4 4 2" xfId="9095" xr:uid="{00000000-0005-0000-0000-0000C3180000}"/>
    <cellStyle name="백분율 74 4 5" xfId="7975" xr:uid="{00000000-0005-0000-0000-0000C4180000}"/>
    <cellStyle name="백분율 74 4 5 2" xfId="9123" xr:uid="{00000000-0005-0000-0000-0000C5180000}"/>
    <cellStyle name="백분율 74 4 6" xfId="8292" xr:uid="{00000000-0005-0000-0000-0000C6180000}"/>
    <cellStyle name="백분율 74 4 7" xfId="8567" xr:uid="{00000000-0005-0000-0000-0000C7180000}"/>
    <cellStyle name="백분율 74 4 8" xfId="9264" xr:uid="{00000000-0005-0000-0000-0000C8180000}"/>
    <cellStyle name="백분율 74 4 9" xfId="9471" xr:uid="{00000000-0005-0000-0000-0000C9180000}"/>
    <cellStyle name="백분율 75" xfId="7330" xr:uid="{00000000-0005-0000-0000-0000CA180000}"/>
    <cellStyle name="백분율 76" xfId="6291" xr:uid="{00000000-0005-0000-0000-0000CB180000}"/>
    <cellStyle name="백분율 77" xfId="7896" xr:uid="{00000000-0005-0000-0000-0000CC180000}"/>
    <cellStyle name="백분율 78" xfId="8207" xr:uid="{00000000-0005-0000-0000-0000CD180000}"/>
    <cellStyle name="백분율 79" xfId="8314" xr:uid="{00000000-0005-0000-0000-0000CE180000}"/>
    <cellStyle name="백분율 8" xfId="3574" xr:uid="{00000000-0005-0000-0000-0000CF180000}"/>
    <cellStyle name="백분율 8 2" xfId="7976" xr:uid="{00000000-0005-0000-0000-0000D0180000}"/>
    <cellStyle name="백분율 80" xfId="8420" xr:uid="{00000000-0005-0000-0000-0000D1180000}"/>
    <cellStyle name="백분율 81" xfId="8328" xr:uid="{00000000-0005-0000-0000-0000D2180000}"/>
    <cellStyle name="백분율 82" xfId="8212" xr:uid="{00000000-0005-0000-0000-0000D3180000}"/>
    <cellStyle name="백분율 83" xfId="8227" xr:uid="{00000000-0005-0000-0000-0000D4180000}"/>
    <cellStyle name="백분율 84" xfId="8510" xr:uid="{00000000-0005-0000-0000-0000D5180000}"/>
    <cellStyle name="백분율 85" xfId="9159" xr:uid="{00000000-0005-0000-0000-0000D6180000}"/>
    <cellStyle name="백분율 86" xfId="9284" xr:uid="{00000000-0005-0000-0000-0000D7180000}"/>
    <cellStyle name="백분율 87" xfId="9413" xr:uid="{00000000-0005-0000-0000-0000D8180000}"/>
    <cellStyle name="백분율 88" xfId="9287" xr:uid="{00000000-0005-0000-0000-0000D9180000}"/>
    <cellStyle name="백분율 89" xfId="9327" xr:uid="{00000000-0005-0000-0000-0000DA180000}"/>
    <cellStyle name="백분율 9" xfId="3575" xr:uid="{00000000-0005-0000-0000-0000DB180000}"/>
    <cellStyle name="백분율 9 2" xfId="7977" xr:uid="{00000000-0005-0000-0000-0000DC180000}"/>
    <cellStyle name="백분율 90" xfId="9280" xr:uid="{00000000-0005-0000-0000-0000DD180000}"/>
    <cellStyle name="백분율 91" xfId="9167" xr:uid="{00000000-0005-0000-0000-0000DE180000}"/>
    <cellStyle name="백분율 92" xfId="9351" xr:uid="{00000000-0005-0000-0000-0000DF180000}"/>
    <cellStyle name="백분율 93" xfId="9462" xr:uid="{00000000-0005-0000-0000-0000E0180000}"/>
    <cellStyle name="백분율［△1］" xfId="1173" xr:uid="{00000000-0005-0000-0000-0000E1180000}"/>
    <cellStyle name="백분율［△1］ 2" xfId="6292" xr:uid="{00000000-0005-0000-0000-0000E2180000}"/>
    <cellStyle name="백분율［△2］" xfId="1174" xr:uid="{00000000-0005-0000-0000-0000E3180000}"/>
    <cellStyle name="백분율［△2］ 2" xfId="6293" xr:uid="{00000000-0005-0000-0000-0000E4180000}"/>
    <cellStyle name="벭?_Q1 PRODUCT ACTUAL_4월 (2)" xfId="6294" xr:uid="{00000000-0005-0000-0000-0000E5180000}"/>
    <cellStyle name="보통 10" xfId="3576" xr:uid="{00000000-0005-0000-0000-0000E6180000}"/>
    <cellStyle name="보통 11" xfId="3577" xr:uid="{00000000-0005-0000-0000-0000E7180000}"/>
    <cellStyle name="보통 12" xfId="3578" xr:uid="{00000000-0005-0000-0000-0000E8180000}"/>
    <cellStyle name="보통 13" xfId="3579" xr:uid="{00000000-0005-0000-0000-0000E9180000}"/>
    <cellStyle name="보통 14" xfId="3580" xr:uid="{00000000-0005-0000-0000-0000EA180000}"/>
    <cellStyle name="보통 15" xfId="3581" xr:uid="{00000000-0005-0000-0000-0000EB180000}"/>
    <cellStyle name="보통 16" xfId="3582" xr:uid="{00000000-0005-0000-0000-0000EC180000}"/>
    <cellStyle name="보통 17" xfId="3583" xr:uid="{00000000-0005-0000-0000-0000ED180000}"/>
    <cellStyle name="보통 18" xfId="3584" xr:uid="{00000000-0005-0000-0000-0000EE180000}"/>
    <cellStyle name="보통 19" xfId="3585" xr:uid="{00000000-0005-0000-0000-0000EF180000}"/>
    <cellStyle name="보통 2" xfId="3586" xr:uid="{00000000-0005-0000-0000-0000F0180000}"/>
    <cellStyle name="보통 20" xfId="3587" xr:uid="{00000000-0005-0000-0000-0000F1180000}"/>
    <cellStyle name="보통 21" xfId="3588" xr:uid="{00000000-0005-0000-0000-0000F2180000}"/>
    <cellStyle name="보통 22" xfId="3589" xr:uid="{00000000-0005-0000-0000-0000F3180000}"/>
    <cellStyle name="보통 23" xfId="3590" xr:uid="{00000000-0005-0000-0000-0000F4180000}"/>
    <cellStyle name="보통 24" xfId="3591" xr:uid="{00000000-0005-0000-0000-0000F5180000}"/>
    <cellStyle name="보통 25" xfId="3592" xr:uid="{00000000-0005-0000-0000-0000F6180000}"/>
    <cellStyle name="보통 26" xfId="3593" xr:uid="{00000000-0005-0000-0000-0000F7180000}"/>
    <cellStyle name="보통 27" xfId="3594" xr:uid="{00000000-0005-0000-0000-0000F8180000}"/>
    <cellStyle name="보통 28" xfId="3595" xr:uid="{00000000-0005-0000-0000-0000F9180000}"/>
    <cellStyle name="보통 29" xfId="3596" xr:uid="{00000000-0005-0000-0000-0000FA180000}"/>
    <cellStyle name="보통 3" xfId="3597" xr:uid="{00000000-0005-0000-0000-0000FB180000}"/>
    <cellStyle name="보통 3 2" xfId="6295" xr:uid="{00000000-0005-0000-0000-0000FC180000}"/>
    <cellStyle name="보통 30" xfId="3598" xr:uid="{00000000-0005-0000-0000-0000FD180000}"/>
    <cellStyle name="보통 31" xfId="3599" xr:uid="{00000000-0005-0000-0000-0000FE180000}"/>
    <cellStyle name="보통 32" xfId="3600" xr:uid="{00000000-0005-0000-0000-0000FF180000}"/>
    <cellStyle name="보통 33" xfId="3601" xr:uid="{00000000-0005-0000-0000-000000190000}"/>
    <cellStyle name="보통 34" xfId="3602" xr:uid="{00000000-0005-0000-0000-000001190000}"/>
    <cellStyle name="보통 35" xfId="3603" xr:uid="{00000000-0005-0000-0000-000002190000}"/>
    <cellStyle name="보통 36" xfId="3604" xr:uid="{00000000-0005-0000-0000-000003190000}"/>
    <cellStyle name="보통 37" xfId="3605" xr:uid="{00000000-0005-0000-0000-000004190000}"/>
    <cellStyle name="보통 38" xfId="3606" xr:uid="{00000000-0005-0000-0000-000005190000}"/>
    <cellStyle name="보통 39" xfId="3607" xr:uid="{00000000-0005-0000-0000-000006190000}"/>
    <cellStyle name="보통 4" xfId="3608" xr:uid="{00000000-0005-0000-0000-000007190000}"/>
    <cellStyle name="보통 4 2" xfId="6296" xr:uid="{00000000-0005-0000-0000-000008190000}"/>
    <cellStyle name="보통 40" xfId="3609" xr:uid="{00000000-0005-0000-0000-000009190000}"/>
    <cellStyle name="보통 41" xfId="3610" xr:uid="{00000000-0005-0000-0000-00000A190000}"/>
    <cellStyle name="보통 42" xfId="3611" xr:uid="{00000000-0005-0000-0000-00000B190000}"/>
    <cellStyle name="보통 43" xfId="3612" xr:uid="{00000000-0005-0000-0000-00000C190000}"/>
    <cellStyle name="보통 44" xfId="3613" xr:uid="{00000000-0005-0000-0000-00000D190000}"/>
    <cellStyle name="보통 45" xfId="3614" xr:uid="{00000000-0005-0000-0000-00000E190000}"/>
    <cellStyle name="보통 46" xfId="3615" xr:uid="{00000000-0005-0000-0000-00000F190000}"/>
    <cellStyle name="보통 47" xfId="3616" xr:uid="{00000000-0005-0000-0000-000010190000}"/>
    <cellStyle name="보통 48" xfId="3617" xr:uid="{00000000-0005-0000-0000-000011190000}"/>
    <cellStyle name="보통 49" xfId="3618" xr:uid="{00000000-0005-0000-0000-000012190000}"/>
    <cellStyle name="보통 5" xfId="3619" xr:uid="{00000000-0005-0000-0000-000013190000}"/>
    <cellStyle name="보통 5 2" xfId="6297" xr:uid="{00000000-0005-0000-0000-000014190000}"/>
    <cellStyle name="보통 50" xfId="3620" xr:uid="{00000000-0005-0000-0000-000015190000}"/>
    <cellStyle name="보통 51" xfId="3621" xr:uid="{00000000-0005-0000-0000-000016190000}"/>
    <cellStyle name="보통 52" xfId="3622" xr:uid="{00000000-0005-0000-0000-000017190000}"/>
    <cellStyle name="보통 53" xfId="3623" xr:uid="{00000000-0005-0000-0000-000018190000}"/>
    <cellStyle name="보통 54" xfId="3624" xr:uid="{00000000-0005-0000-0000-000019190000}"/>
    <cellStyle name="보통 55" xfId="3625" xr:uid="{00000000-0005-0000-0000-00001A190000}"/>
    <cellStyle name="보통 56" xfId="3626" xr:uid="{00000000-0005-0000-0000-00001B190000}"/>
    <cellStyle name="보통 57" xfId="3627" xr:uid="{00000000-0005-0000-0000-00001C190000}"/>
    <cellStyle name="보통 58" xfId="3628" xr:uid="{00000000-0005-0000-0000-00001D190000}"/>
    <cellStyle name="보통 59" xfId="3629" xr:uid="{00000000-0005-0000-0000-00001E190000}"/>
    <cellStyle name="보통 6" xfId="3630" xr:uid="{00000000-0005-0000-0000-00001F190000}"/>
    <cellStyle name="보통 60" xfId="3631" xr:uid="{00000000-0005-0000-0000-000020190000}"/>
    <cellStyle name="보통 7" xfId="3632" xr:uid="{00000000-0005-0000-0000-000021190000}"/>
    <cellStyle name="보통 8" xfId="3633" xr:uid="{00000000-0005-0000-0000-000022190000}"/>
    <cellStyle name="보통 9" xfId="3634" xr:uid="{00000000-0005-0000-0000-000023190000}"/>
    <cellStyle name="뷭?" xfId="1175" xr:uid="{00000000-0005-0000-0000-000024190000}"/>
    <cellStyle name="빨간색" xfId="6298" xr:uid="{00000000-0005-0000-0000-000025190000}"/>
    <cellStyle name="빨강" xfId="1176" xr:uid="{00000000-0005-0000-0000-000026190000}"/>
    <cellStyle name="빨강 2" xfId="6299" xr:uid="{00000000-0005-0000-0000-000027190000}"/>
    <cellStyle name="빨강 3" xfId="7978" xr:uid="{00000000-0005-0000-0000-000028190000}"/>
    <cellStyle name="빨강_발생량" xfId="7733" xr:uid="{00000000-0005-0000-0000-000029190000}"/>
    <cellStyle name="常规_OPTION_9910" xfId="7598" xr:uid="{00000000-0005-0000-0000-00002A190000}"/>
    <cellStyle name="선택영역" xfId="1177" xr:uid="{00000000-0005-0000-0000-00002B190000}"/>
    <cellStyle name="선택영역의 가운데로" xfId="1178" xr:uid="{00000000-0005-0000-0000-00002C190000}"/>
    <cellStyle name="선택영역의 가운데로 2" xfId="6300" xr:uid="{00000000-0005-0000-0000-00002D190000}"/>
    <cellStyle name="설계서" xfId="1179" xr:uid="{00000000-0005-0000-0000-00002E190000}"/>
    <cellStyle name="설계서 2" xfId="6301" xr:uid="{00000000-0005-0000-0000-00002F190000}"/>
    <cellStyle name="설계서 3" xfId="7917" xr:uid="{00000000-0005-0000-0000-000030190000}"/>
    <cellStyle name="설계서_발생량" xfId="7734" xr:uid="{00000000-0005-0000-0000-000031190000}"/>
    <cellStyle name="설계서-내용" xfId="1180" xr:uid="{00000000-0005-0000-0000-000032190000}"/>
    <cellStyle name="설계서-내용 2" xfId="8341" xr:uid="{00000000-0005-0000-0000-000033190000}"/>
    <cellStyle name="설계서-내용 3" xfId="8678" xr:uid="{00000000-0005-0000-0000-000034190000}"/>
    <cellStyle name="설계서-내용 4" xfId="9392" xr:uid="{00000000-0005-0000-0000-000035190000}"/>
    <cellStyle name="설계서-내용-소수점" xfId="1181" xr:uid="{00000000-0005-0000-0000-000036190000}"/>
    <cellStyle name="설계서-내용-소수점 2" xfId="8340" xr:uid="{00000000-0005-0000-0000-000037190000}"/>
    <cellStyle name="설계서-내용-소수점 3" xfId="8665" xr:uid="{00000000-0005-0000-0000-000038190000}"/>
    <cellStyle name="설계서-내용-소수점 4" xfId="9320" xr:uid="{00000000-0005-0000-0000-000039190000}"/>
    <cellStyle name="설계서-내용-우" xfId="1182" xr:uid="{00000000-0005-0000-0000-00003A190000}"/>
    <cellStyle name="설계서-내용-우 2" xfId="8339" xr:uid="{00000000-0005-0000-0000-00003B190000}"/>
    <cellStyle name="설계서-내용-우 3" xfId="8677" xr:uid="{00000000-0005-0000-0000-00003C190000}"/>
    <cellStyle name="설계서-내용-우 4" xfId="9289" xr:uid="{00000000-0005-0000-0000-00003D190000}"/>
    <cellStyle name="설계서-내용-좌" xfId="1183" xr:uid="{00000000-0005-0000-0000-00003E190000}"/>
    <cellStyle name="설계서-내용-좌 2" xfId="8240" xr:uid="{00000000-0005-0000-0000-00003F190000}"/>
    <cellStyle name="설계서-내용-좌 3" xfId="9321" xr:uid="{00000000-0005-0000-0000-000040190000}"/>
    <cellStyle name="설계서-소제목" xfId="1184" xr:uid="{00000000-0005-0000-0000-000041190000}"/>
    <cellStyle name="설계서-소제목 2" xfId="8355" xr:uid="{00000000-0005-0000-0000-000042190000}"/>
    <cellStyle name="설계서-소제목 3" xfId="8676" xr:uid="{00000000-0005-0000-0000-000043190000}"/>
    <cellStyle name="설계서-소제목 4" xfId="9393" xr:uid="{00000000-0005-0000-0000-000044190000}"/>
    <cellStyle name="설계서-타이틀" xfId="1185" xr:uid="{00000000-0005-0000-0000-000045190000}"/>
    <cellStyle name="설계서-항목" xfId="1186" xr:uid="{00000000-0005-0000-0000-000046190000}"/>
    <cellStyle name="설명 텍스트 10" xfId="3635" xr:uid="{00000000-0005-0000-0000-000047190000}"/>
    <cellStyle name="설명 텍스트 11" xfId="3636" xr:uid="{00000000-0005-0000-0000-000048190000}"/>
    <cellStyle name="설명 텍스트 12" xfId="3637" xr:uid="{00000000-0005-0000-0000-000049190000}"/>
    <cellStyle name="설명 텍스트 13" xfId="3638" xr:uid="{00000000-0005-0000-0000-00004A190000}"/>
    <cellStyle name="설명 텍스트 14" xfId="3639" xr:uid="{00000000-0005-0000-0000-00004B190000}"/>
    <cellStyle name="설명 텍스트 15" xfId="3640" xr:uid="{00000000-0005-0000-0000-00004C190000}"/>
    <cellStyle name="설명 텍스트 16" xfId="3641" xr:uid="{00000000-0005-0000-0000-00004D190000}"/>
    <cellStyle name="설명 텍스트 17" xfId="3642" xr:uid="{00000000-0005-0000-0000-00004E190000}"/>
    <cellStyle name="설명 텍스트 18" xfId="3643" xr:uid="{00000000-0005-0000-0000-00004F190000}"/>
    <cellStyle name="설명 텍스트 19" xfId="3644" xr:uid="{00000000-0005-0000-0000-000050190000}"/>
    <cellStyle name="설명 텍스트 2" xfId="3645" xr:uid="{00000000-0005-0000-0000-000051190000}"/>
    <cellStyle name="설명 텍스트 20" xfId="3646" xr:uid="{00000000-0005-0000-0000-000052190000}"/>
    <cellStyle name="설명 텍스트 21" xfId="3647" xr:uid="{00000000-0005-0000-0000-000053190000}"/>
    <cellStyle name="설명 텍스트 22" xfId="3648" xr:uid="{00000000-0005-0000-0000-000054190000}"/>
    <cellStyle name="설명 텍스트 23" xfId="3649" xr:uid="{00000000-0005-0000-0000-000055190000}"/>
    <cellStyle name="설명 텍스트 24" xfId="3650" xr:uid="{00000000-0005-0000-0000-000056190000}"/>
    <cellStyle name="설명 텍스트 25" xfId="3651" xr:uid="{00000000-0005-0000-0000-000057190000}"/>
    <cellStyle name="설명 텍스트 26" xfId="3652" xr:uid="{00000000-0005-0000-0000-000058190000}"/>
    <cellStyle name="설명 텍스트 27" xfId="3653" xr:uid="{00000000-0005-0000-0000-000059190000}"/>
    <cellStyle name="설명 텍스트 28" xfId="3654" xr:uid="{00000000-0005-0000-0000-00005A190000}"/>
    <cellStyle name="설명 텍스트 29" xfId="3655" xr:uid="{00000000-0005-0000-0000-00005B190000}"/>
    <cellStyle name="설명 텍스트 3" xfId="3656" xr:uid="{00000000-0005-0000-0000-00005C190000}"/>
    <cellStyle name="설명 텍스트 3 2" xfId="6302" xr:uid="{00000000-0005-0000-0000-00005D190000}"/>
    <cellStyle name="설명 텍스트 30" xfId="3657" xr:uid="{00000000-0005-0000-0000-00005E190000}"/>
    <cellStyle name="설명 텍스트 31" xfId="3658" xr:uid="{00000000-0005-0000-0000-00005F190000}"/>
    <cellStyle name="설명 텍스트 32" xfId="3659" xr:uid="{00000000-0005-0000-0000-000060190000}"/>
    <cellStyle name="설명 텍스트 33" xfId="3660" xr:uid="{00000000-0005-0000-0000-000061190000}"/>
    <cellStyle name="설명 텍스트 34" xfId="3661" xr:uid="{00000000-0005-0000-0000-000062190000}"/>
    <cellStyle name="설명 텍스트 35" xfId="3662" xr:uid="{00000000-0005-0000-0000-000063190000}"/>
    <cellStyle name="설명 텍스트 36" xfId="3663" xr:uid="{00000000-0005-0000-0000-000064190000}"/>
    <cellStyle name="설명 텍스트 37" xfId="3664" xr:uid="{00000000-0005-0000-0000-000065190000}"/>
    <cellStyle name="설명 텍스트 38" xfId="3665" xr:uid="{00000000-0005-0000-0000-000066190000}"/>
    <cellStyle name="설명 텍스트 39" xfId="3666" xr:uid="{00000000-0005-0000-0000-000067190000}"/>
    <cellStyle name="설명 텍스트 4" xfId="3667" xr:uid="{00000000-0005-0000-0000-000068190000}"/>
    <cellStyle name="설명 텍스트 4 2" xfId="6303" xr:uid="{00000000-0005-0000-0000-000069190000}"/>
    <cellStyle name="설명 텍스트 40" xfId="3668" xr:uid="{00000000-0005-0000-0000-00006A190000}"/>
    <cellStyle name="설명 텍스트 41" xfId="3669" xr:uid="{00000000-0005-0000-0000-00006B190000}"/>
    <cellStyle name="설명 텍스트 42" xfId="3670" xr:uid="{00000000-0005-0000-0000-00006C190000}"/>
    <cellStyle name="설명 텍스트 43" xfId="3671" xr:uid="{00000000-0005-0000-0000-00006D190000}"/>
    <cellStyle name="설명 텍스트 44" xfId="3672" xr:uid="{00000000-0005-0000-0000-00006E190000}"/>
    <cellStyle name="설명 텍스트 45" xfId="3673" xr:uid="{00000000-0005-0000-0000-00006F190000}"/>
    <cellStyle name="설명 텍스트 46" xfId="3674" xr:uid="{00000000-0005-0000-0000-000070190000}"/>
    <cellStyle name="설명 텍스트 47" xfId="3675" xr:uid="{00000000-0005-0000-0000-000071190000}"/>
    <cellStyle name="설명 텍스트 48" xfId="3676" xr:uid="{00000000-0005-0000-0000-000072190000}"/>
    <cellStyle name="설명 텍스트 49" xfId="3677" xr:uid="{00000000-0005-0000-0000-000073190000}"/>
    <cellStyle name="설명 텍스트 5" xfId="3678" xr:uid="{00000000-0005-0000-0000-000074190000}"/>
    <cellStyle name="설명 텍스트 5 2" xfId="6304" xr:uid="{00000000-0005-0000-0000-000075190000}"/>
    <cellStyle name="설명 텍스트 50" xfId="3679" xr:uid="{00000000-0005-0000-0000-000076190000}"/>
    <cellStyle name="설명 텍스트 51" xfId="3680" xr:uid="{00000000-0005-0000-0000-000077190000}"/>
    <cellStyle name="설명 텍스트 52" xfId="3681" xr:uid="{00000000-0005-0000-0000-000078190000}"/>
    <cellStyle name="설명 텍스트 53" xfId="3682" xr:uid="{00000000-0005-0000-0000-000079190000}"/>
    <cellStyle name="설명 텍스트 54" xfId="3683" xr:uid="{00000000-0005-0000-0000-00007A190000}"/>
    <cellStyle name="설명 텍스트 55" xfId="3684" xr:uid="{00000000-0005-0000-0000-00007B190000}"/>
    <cellStyle name="설명 텍스트 56" xfId="3685" xr:uid="{00000000-0005-0000-0000-00007C190000}"/>
    <cellStyle name="설명 텍스트 57" xfId="3686" xr:uid="{00000000-0005-0000-0000-00007D190000}"/>
    <cellStyle name="설명 텍스트 58" xfId="3687" xr:uid="{00000000-0005-0000-0000-00007E190000}"/>
    <cellStyle name="설명 텍스트 59" xfId="3688" xr:uid="{00000000-0005-0000-0000-00007F190000}"/>
    <cellStyle name="설명 텍스트 6" xfId="3689" xr:uid="{00000000-0005-0000-0000-000080190000}"/>
    <cellStyle name="설명 텍스트 60" xfId="3690" xr:uid="{00000000-0005-0000-0000-000081190000}"/>
    <cellStyle name="설명 텍스트 7" xfId="3691" xr:uid="{00000000-0005-0000-0000-000082190000}"/>
    <cellStyle name="설명 텍스트 8" xfId="3692" xr:uid="{00000000-0005-0000-0000-000083190000}"/>
    <cellStyle name="설명 텍스트 9" xfId="3693" xr:uid="{00000000-0005-0000-0000-000084190000}"/>
    <cellStyle name="성명" xfId="6305" xr:uid="{00000000-0005-0000-0000-000085190000}"/>
    <cellStyle name="세로줄" xfId="6306" xr:uid="{00000000-0005-0000-0000-000086190000}"/>
    <cellStyle name="셀 확인 10" xfId="3694" xr:uid="{00000000-0005-0000-0000-000087190000}"/>
    <cellStyle name="셀 확인 10 2" xfId="8709" xr:uid="{00000000-0005-0000-0000-000088190000}"/>
    <cellStyle name="셀 확인 11" xfId="3695" xr:uid="{00000000-0005-0000-0000-000089190000}"/>
    <cellStyle name="셀 확인 11 2" xfId="8710" xr:uid="{00000000-0005-0000-0000-00008A190000}"/>
    <cellStyle name="셀 확인 12" xfId="3696" xr:uid="{00000000-0005-0000-0000-00008B190000}"/>
    <cellStyle name="셀 확인 12 2" xfId="8711" xr:uid="{00000000-0005-0000-0000-00008C190000}"/>
    <cellStyle name="셀 확인 13" xfId="3697" xr:uid="{00000000-0005-0000-0000-00008D190000}"/>
    <cellStyle name="셀 확인 13 2" xfId="8712" xr:uid="{00000000-0005-0000-0000-00008E190000}"/>
    <cellStyle name="셀 확인 14" xfId="3698" xr:uid="{00000000-0005-0000-0000-00008F190000}"/>
    <cellStyle name="셀 확인 14 2" xfId="8713" xr:uid="{00000000-0005-0000-0000-000090190000}"/>
    <cellStyle name="셀 확인 15" xfId="3699" xr:uid="{00000000-0005-0000-0000-000091190000}"/>
    <cellStyle name="셀 확인 15 2" xfId="8714" xr:uid="{00000000-0005-0000-0000-000092190000}"/>
    <cellStyle name="셀 확인 16" xfId="3700" xr:uid="{00000000-0005-0000-0000-000093190000}"/>
    <cellStyle name="셀 확인 16 2" xfId="8715" xr:uid="{00000000-0005-0000-0000-000094190000}"/>
    <cellStyle name="셀 확인 17" xfId="3701" xr:uid="{00000000-0005-0000-0000-000095190000}"/>
    <cellStyle name="셀 확인 17 2" xfId="8716" xr:uid="{00000000-0005-0000-0000-000096190000}"/>
    <cellStyle name="셀 확인 18" xfId="3702" xr:uid="{00000000-0005-0000-0000-000097190000}"/>
    <cellStyle name="셀 확인 18 2" xfId="8717" xr:uid="{00000000-0005-0000-0000-000098190000}"/>
    <cellStyle name="셀 확인 19" xfId="3703" xr:uid="{00000000-0005-0000-0000-000099190000}"/>
    <cellStyle name="셀 확인 19 2" xfId="8718" xr:uid="{00000000-0005-0000-0000-00009A190000}"/>
    <cellStyle name="셀 확인 2" xfId="3704" xr:uid="{00000000-0005-0000-0000-00009B190000}"/>
    <cellStyle name="셀 확인 2 2" xfId="8329" xr:uid="{00000000-0005-0000-0000-00009C190000}"/>
    <cellStyle name="셀 확인 2 3" xfId="8719" xr:uid="{00000000-0005-0000-0000-00009D190000}"/>
    <cellStyle name="셀 확인 2 4" xfId="9163" xr:uid="{00000000-0005-0000-0000-00009E190000}"/>
    <cellStyle name="셀 확인 2 5" xfId="9241" xr:uid="{00000000-0005-0000-0000-00009F190000}"/>
    <cellStyle name="셀 확인 2 6" xfId="9265" xr:uid="{00000000-0005-0000-0000-0000A0190000}"/>
    <cellStyle name="셀 확인 2 7" xfId="9353" xr:uid="{00000000-0005-0000-0000-0000A1190000}"/>
    <cellStyle name="셀 확인 20" xfId="3705" xr:uid="{00000000-0005-0000-0000-0000A2190000}"/>
    <cellStyle name="셀 확인 20 2" xfId="8720" xr:uid="{00000000-0005-0000-0000-0000A3190000}"/>
    <cellStyle name="셀 확인 21" xfId="3706" xr:uid="{00000000-0005-0000-0000-0000A4190000}"/>
    <cellStyle name="셀 확인 21 2" xfId="8721" xr:uid="{00000000-0005-0000-0000-0000A5190000}"/>
    <cellStyle name="셀 확인 22" xfId="3707" xr:uid="{00000000-0005-0000-0000-0000A6190000}"/>
    <cellStyle name="셀 확인 22 2" xfId="8722" xr:uid="{00000000-0005-0000-0000-0000A7190000}"/>
    <cellStyle name="셀 확인 23" xfId="3708" xr:uid="{00000000-0005-0000-0000-0000A8190000}"/>
    <cellStyle name="셀 확인 23 2" xfId="8723" xr:uid="{00000000-0005-0000-0000-0000A9190000}"/>
    <cellStyle name="셀 확인 24" xfId="3709" xr:uid="{00000000-0005-0000-0000-0000AA190000}"/>
    <cellStyle name="셀 확인 24 2" xfId="8724" xr:uid="{00000000-0005-0000-0000-0000AB190000}"/>
    <cellStyle name="셀 확인 25" xfId="3710" xr:uid="{00000000-0005-0000-0000-0000AC190000}"/>
    <cellStyle name="셀 확인 25 2" xfId="8725" xr:uid="{00000000-0005-0000-0000-0000AD190000}"/>
    <cellStyle name="셀 확인 26" xfId="3711" xr:uid="{00000000-0005-0000-0000-0000AE190000}"/>
    <cellStyle name="셀 확인 26 2" xfId="8726" xr:uid="{00000000-0005-0000-0000-0000AF190000}"/>
    <cellStyle name="셀 확인 27" xfId="3712" xr:uid="{00000000-0005-0000-0000-0000B0190000}"/>
    <cellStyle name="셀 확인 27 2" xfId="8727" xr:uid="{00000000-0005-0000-0000-0000B1190000}"/>
    <cellStyle name="셀 확인 28" xfId="3713" xr:uid="{00000000-0005-0000-0000-0000B2190000}"/>
    <cellStyle name="셀 확인 28 2" xfId="8728" xr:uid="{00000000-0005-0000-0000-0000B3190000}"/>
    <cellStyle name="셀 확인 29" xfId="3714" xr:uid="{00000000-0005-0000-0000-0000B4190000}"/>
    <cellStyle name="셀 확인 29 2" xfId="8729" xr:uid="{00000000-0005-0000-0000-0000B5190000}"/>
    <cellStyle name="셀 확인 3" xfId="3715" xr:uid="{00000000-0005-0000-0000-0000B6190000}"/>
    <cellStyle name="셀 확인 3 2" xfId="6307" xr:uid="{00000000-0005-0000-0000-0000B7190000}"/>
    <cellStyle name="셀 확인 3 2 2" xfId="8268" xr:uid="{00000000-0005-0000-0000-0000B8190000}"/>
    <cellStyle name="셀 확인 3 2 3" xfId="8987" xr:uid="{00000000-0005-0000-0000-0000B9190000}"/>
    <cellStyle name="셀 확인 3 2 4" xfId="9441" xr:uid="{00000000-0005-0000-0000-0000BA190000}"/>
    <cellStyle name="셀 확인 3 2 5" xfId="9183" xr:uid="{00000000-0005-0000-0000-0000BB190000}"/>
    <cellStyle name="셀 확인 3 2 6" xfId="9455" xr:uid="{00000000-0005-0000-0000-0000BC190000}"/>
    <cellStyle name="셀 확인 3 2 7" xfId="9188" xr:uid="{00000000-0005-0000-0000-0000BD190000}"/>
    <cellStyle name="셀 확인 3 3" xfId="8488" xr:uid="{00000000-0005-0000-0000-0000BE190000}"/>
    <cellStyle name="셀 확인 3 4" xfId="8730" xr:uid="{00000000-0005-0000-0000-0000BF190000}"/>
    <cellStyle name="셀 확인 3 5" xfId="9357" xr:uid="{00000000-0005-0000-0000-0000C0190000}"/>
    <cellStyle name="셀 확인 3 6" xfId="9450" xr:uid="{00000000-0005-0000-0000-0000C1190000}"/>
    <cellStyle name="셀 확인 3 7" xfId="9348" xr:uid="{00000000-0005-0000-0000-0000C2190000}"/>
    <cellStyle name="셀 확인 3 8" xfId="9438" xr:uid="{00000000-0005-0000-0000-0000C3190000}"/>
    <cellStyle name="셀 확인 30" xfId="3716" xr:uid="{00000000-0005-0000-0000-0000C4190000}"/>
    <cellStyle name="셀 확인 30 2" xfId="8731" xr:uid="{00000000-0005-0000-0000-0000C5190000}"/>
    <cellStyle name="셀 확인 31" xfId="3717" xr:uid="{00000000-0005-0000-0000-0000C6190000}"/>
    <cellStyle name="셀 확인 31 2" xfId="8732" xr:uid="{00000000-0005-0000-0000-0000C7190000}"/>
    <cellStyle name="셀 확인 32" xfId="3718" xr:uid="{00000000-0005-0000-0000-0000C8190000}"/>
    <cellStyle name="셀 확인 32 2" xfId="8733" xr:uid="{00000000-0005-0000-0000-0000C9190000}"/>
    <cellStyle name="셀 확인 33" xfId="3719" xr:uid="{00000000-0005-0000-0000-0000CA190000}"/>
    <cellStyle name="셀 확인 33 2" xfId="8734" xr:uid="{00000000-0005-0000-0000-0000CB190000}"/>
    <cellStyle name="셀 확인 34" xfId="3720" xr:uid="{00000000-0005-0000-0000-0000CC190000}"/>
    <cellStyle name="셀 확인 34 2" xfId="8735" xr:uid="{00000000-0005-0000-0000-0000CD190000}"/>
    <cellStyle name="셀 확인 35" xfId="3721" xr:uid="{00000000-0005-0000-0000-0000CE190000}"/>
    <cellStyle name="셀 확인 35 2" xfId="8736" xr:uid="{00000000-0005-0000-0000-0000CF190000}"/>
    <cellStyle name="셀 확인 36" xfId="3722" xr:uid="{00000000-0005-0000-0000-0000D0190000}"/>
    <cellStyle name="셀 확인 36 2" xfId="8737" xr:uid="{00000000-0005-0000-0000-0000D1190000}"/>
    <cellStyle name="셀 확인 37" xfId="3723" xr:uid="{00000000-0005-0000-0000-0000D2190000}"/>
    <cellStyle name="셀 확인 37 2" xfId="8738" xr:uid="{00000000-0005-0000-0000-0000D3190000}"/>
    <cellStyle name="셀 확인 38" xfId="3724" xr:uid="{00000000-0005-0000-0000-0000D4190000}"/>
    <cellStyle name="셀 확인 38 2" xfId="8739" xr:uid="{00000000-0005-0000-0000-0000D5190000}"/>
    <cellStyle name="셀 확인 39" xfId="3725" xr:uid="{00000000-0005-0000-0000-0000D6190000}"/>
    <cellStyle name="셀 확인 39 2" xfId="8740" xr:uid="{00000000-0005-0000-0000-0000D7190000}"/>
    <cellStyle name="셀 확인 4" xfId="3726" xr:uid="{00000000-0005-0000-0000-0000D8190000}"/>
    <cellStyle name="셀 확인 4 2" xfId="6308" xr:uid="{00000000-0005-0000-0000-0000D9190000}"/>
    <cellStyle name="셀 확인 4 2 2" xfId="8364" xr:uid="{00000000-0005-0000-0000-0000DA190000}"/>
    <cellStyle name="셀 확인 4 2 3" xfId="8988" xr:uid="{00000000-0005-0000-0000-0000DB190000}"/>
    <cellStyle name="셀 확인 4 2 4" xfId="9352" xr:uid="{00000000-0005-0000-0000-0000DC190000}"/>
    <cellStyle name="셀 확인 4 2 5" xfId="9184" xr:uid="{00000000-0005-0000-0000-0000DD190000}"/>
    <cellStyle name="셀 확인 4 2 6" xfId="9380" xr:uid="{00000000-0005-0000-0000-0000DE190000}"/>
    <cellStyle name="셀 확인 4 2 7" xfId="9172" xr:uid="{00000000-0005-0000-0000-0000DF190000}"/>
    <cellStyle name="셀 확인 4 3" xfId="8489" xr:uid="{00000000-0005-0000-0000-0000E0190000}"/>
    <cellStyle name="셀 확인 4 4" xfId="8741" xr:uid="{00000000-0005-0000-0000-0000E1190000}"/>
    <cellStyle name="셀 확인 4 5" xfId="9210" xr:uid="{00000000-0005-0000-0000-0000E2190000}"/>
    <cellStyle name="셀 확인 4 6" xfId="9451" xr:uid="{00000000-0005-0000-0000-0000E3190000}"/>
    <cellStyle name="셀 확인 4 7" xfId="9239" xr:uid="{00000000-0005-0000-0000-0000E4190000}"/>
    <cellStyle name="셀 확인 4 8" xfId="9410" xr:uid="{00000000-0005-0000-0000-0000E5190000}"/>
    <cellStyle name="셀 확인 40" xfId="3727" xr:uid="{00000000-0005-0000-0000-0000E6190000}"/>
    <cellStyle name="셀 확인 40 2" xfId="8742" xr:uid="{00000000-0005-0000-0000-0000E7190000}"/>
    <cellStyle name="셀 확인 41" xfId="3728" xr:uid="{00000000-0005-0000-0000-0000E8190000}"/>
    <cellStyle name="셀 확인 41 2" xfId="8743" xr:uid="{00000000-0005-0000-0000-0000E9190000}"/>
    <cellStyle name="셀 확인 42" xfId="3729" xr:uid="{00000000-0005-0000-0000-0000EA190000}"/>
    <cellStyle name="셀 확인 42 2" xfId="8744" xr:uid="{00000000-0005-0000-0000-0000EB190000}"/>
    <cellStyle name="셀 확인 43" xfId="3730" xr:uid="{00000000-0005-0000-0000-0000EC190000}"/>
    <cellStyle name="셀 확인 43 2" xfId="8745" xr:uid="{00000000-0005-0000-0000-0000ED190000}"/>
    <cellStyle name="셀 확인 44" xfId="3731" xr:uid="{00000000-0005-0000-0000-0000EE190000}"/>
    <cellStyle name="셀 확인 44 2" xfId="8746" xr:uid="{00000000-0005-0000-0000-0000EF190000}"/>
    <cellStyle name="셀 확인 45" xfId="3732" xr:uid="{00000000-0005-0000-0000-0000F0190000}"/>
    <cellStyle name="셀 확인 45 2" xfId="8747" xr:uid="{00000000-0005-0000-0000-0000F1190000}"/>
    <cellStyle name="셀 확인 46" xfId="3733" xr:uid="{00000000-0005-0000-0000-0000F2190000}"/>
    <cellStyle name="셀 확인 46 2" xfId="8748" xr:uid="{00000000-0005-0000-0000-0000F3190000}"/>
    <cellStyle name="셀 확인 47" xfId="3734" xr:uid="{00000000-0005-0000-0000-0000F4190000}"/>
    <cellStyle name="셀 확인 47 2" xfId="8749" xr:uid="{00000000-0005-0000-0000-0000F5190000}"/>
    <cellStyle name="셀 확인 48" xfId="3735" xr:uid="{00000000-0005-0000-0000-0000F6190000}"/>
    <cellStyle name="셀 확인 48 2" xfId="8750" xr:uid="{00000000-0005-0000-0000-0000F7190000}"/>
    <cellStyle name="셀 확인 49" xfId="3736" xr:uid="{00000000-0005-0000-0000-0000F8190000}"/>
    <cellStyle name="셀 확인 49 2" xfId="8751" xr:uid="{00000000-0005-0000-0000-0000F9190000}"/>
    <cellStyle name="셀 확인 5" xfId="3737" xr:uid="{00000000-0005-0000-0000-0000FA190000}"/>
    <cellStyle name="셀 확인 5 2" xfId="6309" xr:uid="{00000000-0005-0000-0000-0000FB190000}"/>
    <cellStyle name="셀 확인 5 2 2" xfId="8378" xr:uid="{00000000-0005-0000-0000-0000FC190000}"/>
    <cellStyle name="셀 확인 5 2 3" xfId="8989" xr:uid="{00000000-0005-0000-0000-0000FD190000}"/>
    <cellStyle name="셀 확인 5 2 4" xfId="9271" xr:uid="{00000000-0005-0000-0000-0000FE190000}"/>
    <cellStyle name="셀 확인 5 2 5" xfId="9442" xr:uid="{00000000-0005-0000-0000-0000FF190000}"/>
    <cellStyle name="셀 확인 5 2 6" xfId="9338" xr:uid="{00000000-0005-0000-0000-0000001A0000}"/>
    <cellStyle name="셀 확인 5 2 7" xfId="9308" xr:uid="{00000000-0005-0000-0000-0000011A0000}"/>
    <cellStyle name="셀 확인 5 3" xfId="8490" xr:uid="{00000000-0005-0000-0000-0000021A0000}"/>
    <cellStyle name="셀 확인 5 4" xfId="8752" xr:uid="{00000000-0005-0000-0000-0000031A0000}"/>
    <cellStyle name="셀 확인 5 5" xfId="9209" xr:uid="{00000000-0005-0000-0000-0000041A0000}"/>
    <cellStyle name="셀 확인 5 6" xfId="9452" xr:uid="{00000000-0005-0000-0000-0000051A0000}"/>
    <cellStyle name="셀 확인 5 7" xfId="9259" xr:uid="{00000000-0005-0000-0000-0000061A0000}"/>
    <cellStyle name="셀 확인 5 8" xfId="9270" xr:uid="{00000000-0005-0000-0000-0000071A0000}"/>
    <cellStyle name="셀 확인 50" xfId="3738" xr:uid="{00000000-0005-0000-0000-0000081A0000}"/>
    <cellStyle name="셀 확인 50 2" xfId="8753" xr:uid="{00000000-0005-0000-0000-0000091A0000}"/>
    <cellStyle name="셀 확인 51" xfId="3739" xr:uid="{00000000-0005-0000-0000-00000A1A0000}"/>
    <cellStyle name="셀 확인 51 2" xfId="8754" xr:uid="{00000000-0005-0000-0000-00000B1A0000}"/>
    <cellStyle name="셀 확인 52" xfId="3740" xr:uid="{00000000-0005-0000-0000-00000C1A0000}"/>
    <cellStyle name="셀 확인 52 2" xfId="8755" xr:uid="{00000000-0005-0000-0000-00000D1A0000}"/>
    <cellStyle name="셀 확인 53" xfId="3741" xr:uid="{00000000-0005-0000-0000-00000E1A0000}"/>
    <cellStyle name="셀 확인 53 2" xfId="8756" xr:uid="{00000000-0005-0000-0000-00000F1A0000}"/>
    <cellStyle name="셀 확인 54" xfId="3742" xr:uid="{00000000-0005-0000-0000-0000101A0000}"/>
    <cellStyle name="셀 확인 54 2" xfId="8757" xr:uid="{00000000-0005-0000-0000-0000111A0000}"/>
    <cellStyle name="셀 확인 55" xfId="3743" xr:uid="{00000000-0005-0000-0000-0000121A0000}"/>
    <cellStyle name="셀 확인 55 2" xfId="8758" xr:uid="{00000000-0005-0000-0000-0000131A0000}"/>
    <cellStyle name="셀 확인 56" xfId="3744" xr:uid="{00000000-0005-0000-0000-0000141A0000}"/>
    <cellStyle name="셀 확인 56 2" xfId="8759" xr:uid="{00000000-0005-0000-0000-0000151A0000}"/>
    <cellStyle name="셀 확인 57" xfId="3745" xr:uid="{00000000-0005-0000-0000-0000161A0000}"/>
    <cellStyle name="셀 확인 57 2" xfId="8760" xr:uid="{00000000-0005-0000-0000-0000171A0000}"/>
    <cellStyle name="셀 확인 58" xfId="3746" xr:uid="{00000000-0005-0000-0000-0000181A0000}"/>
    <cellStyle name="셀 확인 58 2" xfId="8761" xr:uid="{00000000-0005-0000-0000-0000191A0000}"/>
    <cellStyle name="셀 확인 59" xfId="3747" xr:uid="{00000000-0005-0000-0000-00001A1A0000}"/>
    <cellStyle name="셀 확인 59 2" xfId="8762" xr:uid="{00000000-0005-0000-0000-00001B1A0000}"/>
    <cellStyle name="셀 확인 6" xfId="3748" xr:uid="{00000000-0005-0000-0000-00001C1A0000}"/>
    <cellStyle name="셀 확인 6 2" xfId="8491" xr:uid="{00000000-0005-0000-0000-00001D1A0000}"/>
    <cellStyle name="셀 확인 6 3" xfId="8763" xr:uid="{00000000-0005-0000-0000-00001E1A0000}"/>
    <cellStyle name="셀 확인 6 4" xfId="9312" xr:uid="{00000000-0005-0000-0000-00001F1A0000}"/>
    <cellStyle name="셀 확인 6 5" xfId="9453" xr:uid="{00000000-0005-0000-0000-0000201A0000}"/>
    <cellStyle name="셀 확인 6 6" xfId="9238" xr:uid="{00000000-0005-0000-0000-0000211A0000}"/>
    <cellStyle name="셀 확인 6 7" xfId="9437" xr:uid="{00000000-0005-0000-0000-0000221A0000}"/>
    <cellStyle name="셀 확인 60" xfId="3749" xr:uid="{00000000-0005-0000-0000-0000231A0000}"/>
    <cellStyle name="셀 확인 60 2" xfId="8764" xr:uid="{00000000-0005-0000-0000-0000241A0000}"/>
    <cellStyle name="셀 확인 7" xfId="3750" xr:uid="{00000000-0005-0000-0000-0000251A0000}"/>
    <cellStyle name="셀 확인 7 2" xfId="8492" xr:uid="{00000000-0005-0000-0000-0000261A0000}"/>
    <cellStyle name="셀 확인 7 3" xfId="8765" xr:uid="{00000000-0005-0000-0000-0000271A0000}"/>
    <cellStyle name="셀 확인 7 4" xfId="9293" xr:uid="{00000000-0005-0000-0000-0000281A0000}"/>
    <cellStyle name="셀 확인 7 5" xfId="9454" xr:uid="{00000000-0005-0000-0000-0000291A0000}"/>
    <cellStyle name="셀 확인 7 6" xfId="9240" xr:uid="{00000000-0005-0000-0000-00002A1A0000}"/>
    <cellStyle name="셀 확인 7 7" xfId="9374" xr:uid="{00000000-0005-0000-0000-00002B1A0000}"/>
    <cellStyle name="셀 확인 8" xfId="3751" xr:uid="{00000000-0005-0000-0000-00002C1A0000}"/>
    <cellStyle name="셀 확인 8 2" xfId="8766" xr:uid="{00000000-0005-0000-0000-00002D1A0000}"/>
    <cellStyle name="셀 확인 9" xfId="3752" xr:uid="{00000000-0005-0000-0000-00002E1A0000}"/>
    <cellStyle name="셀 확인 9 2" xfId="8767" xr:uid="{00000000-0005-0000-0000-00002F1A0000}"/>
    <cellStyle name="수당" xfId="1187" xr:uid="{00000000-0005-0000-0000-0000301A0000}"/>
    <cellStyle name="수당2" xfId="1188" xr:uid="{00000000-0005-0000-0000-0000311A0000}"/>
    <cellStyle name="수량" xfId="6310" xr:uid="{00000000-0005-0000-0000-0000321A0000}"/>
    <cellStyle name="수량1" xfId="6311" xr:uid="{00000000-0005-0000-0000-0000331A0000}"/>
    <cellStyle name="수목명" xfId="6312" xr:uid="{00000000-0005-0000-0000-0000341A0000}"/>
    <cellStyle name="수산" xfId="1189" xr:uid="{00000000-0005-0000-0000-0000351A0000}"/>
    <cellStyle name="숨기기" xfId="6313" xr:uid="{00000000-0005-0000-0000-0000361A0000}"/>
    <cellStyle name="숫자" xfId="1190" xr:uid="{00000000-0005-0000-0000-0000371A0000}"/>
    <cellStyle name="숫자 2" xfId="8675" xr:uid="{00000000-0005-0000-0000-0000381A0000}"/>
    <cellStyle name="숫자(R)" xfId="1191" xr:uid="{00000000-0005-0000-0000-0000391A0000}"/>
    <cellStyle name="숫자(R) 2" xfId="6314" xr:uid="{00000000-0005-0000-0000-00003A1A0000}"/>
    <cellStyle name="숫자(R) 3" xfId="6315" xr:uid="{00000000-0005-0000-0000-00003B1A0000}"/>
    <cellStyle name="숫자(R) 4" xfId="7918" xr:uid="{00000000-0005-0000-0000-00003C1A0000}"/>
    <cellStyle name="숫자(R)_발생량" xfId="7735" xr:uid="{00000000-0005-0000-0000-00003D1A0000}"/>
    <cellStyle name="숫자1" xfId="1192" xr:uid="{00000000-0005-0000-0000-00003E1A0000}"/>
    <cellStyle name="숫자3" xfId="1193" xr:uid="{00000000-0005-0000-0000-00003F1A0000}"/>
    <cellStyle name="쉼표 [0]" xfId="7661" builtinId="6"/>
    <cellStyle name="쉼표 [0] 10" xfId="1194" xr:uid="{00000000-0005-0000-0000-0000411A0000}"/>
    <cellStyle name="쉼표 [0] 10 2" xfId="3753" xr:uid="{00000000-0005-0000-0000-0000421A0000}"/>
    <cellStyle name="쉼표 [0] 11" xfId="1195" xr:uid="{00000000-0005-0000-0000-0000431A0000}"/>
    <cellStyle name="쉼표 [0] 12" xfId="1196" xr:uid="{00000000-0005-0000-0000-0000441A0000}"/>
    <cellStyle name="쉼표 [0] 12 2" xfId="3754" xr:uid="{00000000-0005-0000-0000-0000451A0000}"/>
    <cellStyle name="쉼표 [0] 12 2 2" xfId="7826" xr:uid="{00000000-0005-0000-0000-0000461A0000}"/>
    <cellStyle name="쉼표 [0] 12 2 2 2" xfId="7872" xr:uid="{00000000-0005-0000-0000-0000471A0000}"/>
    <cellStyle name="쉼표 [0] 12 2 2 2 2" xfId="9098" xr:uid="{00000000-0005-0000-0000-0000481A0000}"/>
    <cellStyle name="쉼표 [0] 12 2 2 3" xfId="9052" xr:uid="{00000000-0005-0000-0000-0000491A0000}"/>
    <cellStyle name="쉼표 [0] 12 2 3" xfId="7802" xr:uid="{00000000-0005-0000-0000-00004A1A0000}"/>
    <cellStyle name="쉼표 [0] 12 2 3 2" xfId="9029" xr:uid="{00000000-0005-0000-0000-00004B1A0000}"/>
    <cellStyle name="쉼표 [0] 12 2 4" xfId="7849" xr:uid="{00000000-0005-0000-0000-00004C1A0000}"/>
    <cellStyle name="쉼표 [0] 12 2 4 2" xfId="9075" xr:uid="{00000000-0005-0000-0000-00004D1A0000}"/>
    <cellStyle name="쉼표 [0] 12 2 5" xfId="8768" xr:uid="{00000000-0005-0000-0000-00004E1A0000}"/>
    <cellStyle name="쉼표 [0] 13" xfId="1197" xr:uid="{00000000-0005-0000-0000-00004F1A0000}"/>
    <cellStyle name="쉼표 [0] 14" xfId="1889" xr:uid="{00000000-0005-0000-0000-0000501A0000}"/>
    <cellStyle name="쉼표 [0] 15" xfId="1904" xr:uid="{00000000-0005-0000-0000-0000511A0000}"/>
    <cellStyle name="쉼표 [0] 15 2" xfId="7825" xr:uid="{00000000-0005-0000-0000-0000521A0000}"/>
    <cellStyle name="쉼표 [0] 15 2 2" xfId="7871" xr:uid="{00000000-0005-0000-0000-0000531A0000}"/>
    <cellStyle name="쉼표 [0] 15 2 2 2" xfId="9097" xr:uid="{00000000-0005-0000-0000-0000541A0000}"/>
    <cellStyle name="쉼표 [0] 15 2 3" xfId="9051" xr:uid="{00000000-0005-0000-0000-0000551A0000}"/>
    <cellStyle name="쉼표 [0] 15 3" xfId="7801" xr:uid="{00000000-0005-0000-0000-0000561A0000}"/>
    <cellStyle name="쉼표 [0] 15 3 2" xfId="9028" xr:uid="{00000000-0005-0000-0000-0000571A0000}"/>
    <cellStyle name="쉼표 [0] 15 4" xfId="7848" xr:uid="{00000000-0005-0000-0000-0000581A0000}"/>
    <cellStyle name="쉼표 [0] 15 4 2" xfId="9074" xr:uid="{00000000-0005-0000-0000-0000591A0000}"/>
    <cellStyle name="쉼표 [0] 15 5" xfId="8558" xr:uid="{00000000-0005-0000-0000-00005A1A0000}"/>
    <cellStyle name="쉼표 [0] 16" xfId="3755" xr:uid="{00000000-0005-0000-0000-00005B1A0000}"/>
    <cellStyle name="쉼표 [0] 16 2" xfId="7599" xr:uid="{00000000-0005-0000-0000-00005C1A0000}"/>
    <cellStyle name="쉼표 [0] 16 3" xfId="7600" xr:uid="{00000000-0005-0000-0000-00005D1A0000}"/>
    <cellStyle name="쉼표 [0] 17" xfId="3756" xr:uid="{00000000-0005-0000-0000-00005E1A0000}"/>
    <cellStyle name="쉼표 [0] 18" xfId="3757" xr:uid="{00000000-0005-0000-0000-00005F1A0000}"/>
    <cellStyle name="쉼표 [0] 19" xfId="3758" xr:uid="{00000000-0005-0000-0000-0000601A0000}"/>
    <cellStyle name="쉼표 [0] 19 2" xfId="3759" xr:uid="{00000000-0005-0000-0000-0000611A0000}"/>
    <cellStyle name="쉼표 [0] 2" xfId="1198" xr:uid="{00000000-0005-0000-0000-0000621A0000}"/>
    <cellStyle name="쉼표 [0] 2 10" xfId="3760" xr:uid="{00000000-0005-0000-0000-0000631A0000}"/>
    <cellStyle name="쉼표 [0] 2 11" xfId="3761" xr:uid="{00000000-0005-0000-0000-0000641A0000}"/>
    <cellStyle name="쉼표 [0] 2 12" xfId="3762" xr:uid="{00000000-0005-0000-0000-0000651A0000}"/>
    <cellStyle name="쉼표 [0] 2 13" xfId="3763" xr:uid="{00000000-0005-0000-0000-0000661A0000}"/>
    <cellStyle name="쉼표 [0] 2 14" xfId="3764" xr:uid="{00000000-0005-0000-0000-0000671A0000}"/>
    <cellStyle name="쉼표 [0] 2 15" xfId="3765" xr:uid="{00000000-0005-0000-0000-0000681A0000}"/>
    <cellStyle name="쉼표 [0] 2 16" xfId="3766" xr:uid="{00000000-0005-0000-0000-0000691A0000}"/>
    <cellStyle name="쉼표 [0] 2 17" xfId="3767" xr:uid="{00000000-0005-0000-0000-00006A1A0000}"/>
    <cellStyle name="쉼표 [0] 2 18" xfId="3768" xr:uid="{00000000-0005-0000-0000-00006B1A0000}"/>
    <cellStyle name="쉼표 [0] 2 19" xfId="3769" xr:uid="{00000000-0005-0000-0000-00006C1A0000}"/>
    <cellStyle name="쉼표 [0] 2 2" xfId="1199" xr:uid="{00000000-0005-0000-0000-00006D1A0000}"/>
    <cellStyle name="쉼표 [0] 2 2 2" xfId="3770" xr:uid="{00000000-0005-0000-0000-00006E1A0000}"/>
    <cellStyle name="쉼표 [0] 2 2 3" xfId="1200" xr:uid="{00000000-0005-0000-0000-00006F1A0000}"/>
    <cellStyle name="쉼표 [0] 2 2 4" xfId="6316" xr:uid="{00000000-0005-0000-0000-0000701A0000}"/>
    <cellStyle name="쉼표 [0] 2 2 5" xfId="6317" xr:uid="{00000000-0005-0000-0000-0000711A0000}"/>
    <cellStyle name="쉼표 [0] 2 2 6" xfId="6318" xr:uid="{00000000-0005-0000-0000-0000721A0000}"/>
    <cellStyle name="쉼표 [0] 2 2 7" xfId="7329" xr:uid="{00000000-0005-0000-0000-0000731A0000}"/>
    <cellStyle name="쉼표 [0] 2 2 8" xfId="7658" xr:uid="{00000000-0005-0000-0000-0000741A0000}"/>
    <cellStyle name="쉼표 [0] 2 2_발생량" xfId="7737" xr:uid="{00000000-0005-0000-0000-0000751A0000}"/>
    <cellStyle name="쉼표 [0] 2 20" xfId="3771" xr:uid="{00000000-0005-0000-0000-0000761A0000}"/>
    <cellStyle name="쉼표 [0] 2 21" xfId="3772" xr:uid="{00000000-0005-0000-0000-0000771A0000}"/>
    <cellStyle name="쉼표 [0] 2 22" xfId="3773" xr:uid="{00000000-0005-0000-0000-0000781A0000}"/>
    <cellStyle name="쉼표 [0] 2 23" xfId="3774" xr:uid="{00000000-0005-0000-0000-0000791A0000}"/>
    <cellStyle name="쉼표 [0] 2 24" xfId="3775" xr:uid="{00000000-0005-0000-0000-00007A1A0000}"/>
    <cellStyle name="쉼표 [0] 2 25" xfId="3776" xr:uid="{00000000-0005-0000-0000-00007B1A0000}"/>
    <cellStyle name="쉼표 [0] 2 26" xfId="3777" xr:uid="{00000000-0005-0000-0000-00007C1A0000}"/>
    <cellStyle name="쉼표 [0] 2 27" xfId="3778" xr:uid="{00000000-0005-0000-0000-00007D1A0000}"/>
    <cellStyle name="쉼표 [0] 2 28" xfId="3779" xr:uid="{00000000-0005-0000-0000-00007E1A0000}"/>
    <cellStyle name="쉼표 [0] 2 29" xfId="3780" xr:uid="{00000000-0005-0000-0000-00007F1A0000}"/>
    <cellStyle name="쉼표 [0] 2 3" xfId="1201" xr:uid="{00000000-0005-0000-0000-0000801A0000}"/>
    <cellStyle name="쉼표 [0] 2 3 2" xfId="6319" xr:uid="{00000000-0005-0000-0000-0000811A0000}"/>
    <cellStyle name="쉼표 [0] 2 3 3" xfId="6320" xr:uid="{00000000-0005-0000-0000-0000821A0000}"/>
    <cellStyle name="쉼표 [0] 2 3 4" xfId="7910" xr:uid="{00000000-0005-0000-0000-0000831A0000}"/>
    <cellStyle name="쉼표 [0] 2 3_발생량" xfId="7738" xr:uid="{00000000-0005-0000-0000-0000841A0000}"/>
    <cellStyle name="쉼표 [0] 2 30" xfId="3781" xr:uid="{00000000-0005-0000-0000-0000851A0000}"/>
    <cellStyle name="쉼표 [0] 2 31" xfId="3782" xr:uid="{00000000-0005-0000-0000-0000861A0000}"/>
    <cellStyle name="쉼표 [0] 2 32" xfId="3783" xr:uid="{00000000-0005-0000-0000-0000871A0000}"/>
    <cellStyle name="쉼표 [0] 2 33" xfId="3784" xr:uid="{00000000-0005-0000-0000-0000881A0000}"/>
    <cellStyle name="쉼표 [0] 2 34" xfId="3785" xr:uid="{00000000-0005-0000-0000-0000891A0000}"/>
    <cellStyle name="쉼표 [0] 2 35" xfId="3786" xr:uid="{00000000-0005-0000-0000-00008A1A0000}"/>
    <cellStyle name="쉼표 [0] 2 36" xfId="3787" xr:uid="{00000000-0005-0000-0000-00008B1A0000}"/>
    <cellStyle name="쉼표 [0] 2 37" xfId="3788" xr:uid="{00000000-0005-0000-0000-00008C1A0000}"/>
    <cellStyle name="쉼표 [0] 2 38" xfId="3789" xr:uid="{00000000-0005-0000-0000-00008D1A0000}"/>
    <cellStyle name="쉼표 [0] 2 39" xfId="3790" xr:uid="{00000000-0005-0000-0000-00008E1A0000}"/>
    <cellStyle name="쉼표 [0] 2 4" xfId="3791" xr:uid="{00000000-0005-0000-0000-00008F1A0000}"/>
    <cellStyle name="쉼표 [0] 2 4 2" xfId="7945" xr:uid="{00000000-0005-0000-0000-0000901A0000}"/>
    <cellStyle name="쉼표 [0] 2 40" xfId="3792" xr:uid="{00000000-0005-0000-0000-0000911A0000}"/>
    <cellStyle name="쉼표 [0] 2 41" xfId="3793" xr:uid="{00000000-0005-0000-0000-0000921A0000}"/>
    <cellStyle name="쉼표 [0] 2 42" xfId="3794" xr:uid="{00000000-0005-0000-0000-0000931A0000}"/>
    <cellStyle name="쉼표 [0] 2 43" xfId="3795" xr:uid="{00000000-0005-0000-0000-0000941A0000}"/>
    <cellStyle name="쉼표 [0] 2 44" xfId="3796" xr:uid="{00000000-0005-0000-0000-0000951A0000}"/>
    <cellStyle name="쉼표 [0] 2 45" xfId="3797" xr:uid="{00000000-0005-0000-0000-0000961A0000}"/>
    <cellStyle name="쉼표 [0] 2 46" xfId="3798" xr:uid="{00000000-0005-0000-0000-0000971A0000}"/>
    <cellStyle name="쉼표 [0] 2 47" xfId="3799" xr:uid="{00000000-0005-0000-0000-0000981A0000}"/>
    <cellStyle name="쉼표 [0] 2 48" xfId="3800" xr:uid="{00000000-0005-0000-0000-0000991A0000}"/>
    <cellStyle name="쉼표 [0] 2 49" xfId="3801" xr:uid="{00000000-0005-0000-0000-00009A1A0000}"/>
    <cellStyle name="쉼표 [0] 2 5" xfId="3802" xr:uid="{00000000-0005-0000-0000-00009B1A0000}"/>
    <cellStyle name="쉼표 [0] 2 50" xfId="3803" xr:uid="{00000000-0005-0000-0000-00009C1A0000}"/>
    <cellStyle name="쉼표 [0] 2 51" xfId="3804" xr:uid="{00000000-0005-0000-0000-00009D1A0000}"/>
    <cellStyle name="쉼표 [0] 2 52" xfId="3805" xr:uid="{00000000-0005-0000-0000-00009E1A0000}"/>
    <cellStyle name="쉼표 [0] 2 53" xfId="3806" xr:uid="{00000000-0005-0000-0000-00009F1A0000}"/>
    <cellStyle name="쉼표 [0] 2 54" xfId="3807" xr:uid="{00000000-0005-0000-0000-0000A01A0000}"/>
    <cellStyle name="쉼표 [0] 2 55" xfId="3808" xr:uid="{00000000-0005-0000-0000-0000A11A0000}"/>
    <cellStyle name="쉼표 [0] 2 56" xfId="3809" xr:uid="{00000000-0005-0000-0000-0000A21A0000}"/>
    <cellStyle name="쉼표 [0] 2 57" xfId="3810" xr:uid="{00000000-0005-0000-0000-0000A31A0000}"/>
    <cellStyle name="쉼표 [0] 2 58" xfId="3811" xr:uid="{00000000-0005-0000-0000-0000A41A0000}"/>
    <cellStyle name="쉼표 [0] 2 59" xfId="3812" xr:uid="{00000000-0005-0000-0000-0000A51A0000}"/>
    <cellStyle name="쉼표 [0] 2 6" xfId="3813" xr:uid="{00000000-0005-0000-0000-0000A61A0000}"/>
    <cellStyle name="쉼표 [0] 2 6 2" xfId="8051" xr:uid="{00000000-0005-0000-0000-0000A71A0000}"/>
    <cellStyle name="쉼표 [0] 2 60" xfId="3814" xr:uid="{00000000-0005-0000-0000-0000A81A0000}"/>
    <cellStyle name="쉼표 [0] 2 61" xfId="3815" xr:uid="{00000000-0005-0000-0000-0000A91A0000}"/>
    <cellStyle name="쉼표 [0] 2 62" xfId="3816" xr:uid="{00000000-0005-0000-0000-0000AA1A0000}"/>
    <cellStyle name="쉼표 [0] 2 63" xfId="3817" xr:uid="{00000000-0005-0000-0000-0000AB1A0000}"/>
    <cellStyle name="쉼표 [0] 2 63 2" xfId="7827" xr:uid="{00000000-0005-0000-0000-0000AC1A0000}"/>
    <cellStyle name="쉼표 [0] 2 63 2 2" xfId="7873" xr:uid="{00000000-0005-0000-0000-0000AD1A0000}"/>
    <cellStyle name="쉼표 [0] 2 63 2 2 2" xfId="9099" xr:uid="{00000000-0005-0000-0000-0000AE1A0000}"/>
    <cellStyle name="쉼표 [0] 2 63 2 3" xfId="9053" xr:uid="{00000000-0005-0000-0000-0000AF1A0000}"/>
    <cellStyle name="쉼표 [0] 2 63 3" xfId="7803" xr:uid="{00000000-0005-0000-0000-0000B01A0000}"/>
    <cellStyle name="쉼표 [0] 2 63 3 2" xfId="9030" xr:uid="{00000000-0005-0000-0000-0000B11A0000}"/>
    <cellStyle name="쉼표 [0] 2 63 4" xfId="7850" xr:uid="{00000000-0005-0000-0000-0000B21A0000}"/>
    <cellStyle name="쉼표 [0] 2 63 4 2" xfId="9076" xr:uid="{00000000-0005-0000-0000-0000B31A0000}"/>
    <cellStyle name="쉼표 [0] 2 63 5" xfId="8769" xr:uid="{00000000-0005-0000-0000-0000B41A0000}"/>
    <cellStyle name="쉼표 [0] 2 64" xfId="7901" xr:uid="{00000000-0005-0000-0000-0000B51A0000}"/>
    <cellStyle name="쉼표 [0] 2 65" xfId="8209" xr:uid="{00000000-0005-0000-0000-0000B61A0000}"/>
    <cellStyle name="쉼표 [0] 2 66" xfId="8312" xr:uid="{00000000-0005-0000-0000-0000B71A0000}"/>
    <cellStyle name="쉼표 [0] 2 67" xfId="8395" xr:uid="{00000000-0005-0000-0000-0000B81A0000}"/>
    <cellStyle name="쉼표 [0] 2 68" xfId="8418" xr:uid="{00000000-0005-0000-0000-0000B91A0000}"/>
    <cellStyle name="쉼표 [0] 2 69" xfId="8308" xr:uid="{00000000-0005-0000-0000-0000BA1A0000}"/>
    <cellStyle name="쉼표 [0] 2 7" xfId="3818" xr:uid="{00000000-0005-0000-0000-0000BB1A0000}"/>
    <cellStyle name="쉼표 [0] 2 7 2" xfId="8047" xr:uid="{00000000-0005-0000-0000-0000BC1A0000}"/>
    <cellStyle name="쉼표 [0] 2 70" xfId="8270" xr:uid="{00000000-0005-0000-0000-0000BD1A0000}"/>
    <cellStyle name="쉼표 [0] 2 71" xfId="8512" xr:uid="{00000000-0005-0000-0000-0000BE1A0000}"/>
    <cellStyle name="쉼표 [0] 2 72" xfId="9162" xr:uid="{00000000-0005-0000-0000-0000BF1A0000}"/>
    <cellStyle name="쉼표 [0] 2 73" xfId="9205" xr:uid="{00000000-0005-0000-0000-0000C01A0000}"/>
    <cellStyle name="쉼표 [0] 2 74" xfId="9208" xr:uid="{00000000-0005-0000-0000-0000C11A0000}"/>
    <cellStyle name="쉼표 [0] 2 75" xfId="9207" xr:uid="{00000000-0005-0000-0000-0000C21A0000}"/>
    <cellStyle name="쉼표 [0] 2 76" xfId="9192" xr:uid="{00000000-0005-0000-0000-0000C31A0000}"/>
    <cellStyle name="쉼표 [0] 2 77" xfId="9267" xr:uid="{00000000-0005-0000-0000-0000C41A0000}"/>
    <cellStyle name="쉼표 [0] 2 78" xfId="9266" xr:uid="{00000000-0005-0000-0000-0000C51A0000}"/>
    <cellStyle name="쉼표 [0] 2 79" xfId="9193" xr:uid="{00000000-0005-0000-0000-0000C61A0000}"/>
    <cellStyle name="쉼표 [0] 2 8" xfId="3819" xr:uid="{00000000-0005-0000-0000-0000C71A0000}"/>
    <cellStyle name="쉼표 [0] 2 8 2" xfId="8058" xr:uid="{00000000-0005-0000-0000-0000C81A0000}"/>
    <cellStyle name="쉼표 [0] 2 80" xfId="9464" xr:uid="{00000000-0005-0000-0000-0000C91A0000}"/>
    <cellStyle name="쉼표 [0] 2 9" xfId="3820" xr:uid="{00000000-0005-0000-0000-0000CA1A0000}"/>
    <cellStyle name="쉼표 [0] 2_발생량" xfId="7736" xr:uid="{00000000-0005-0000-0000-0000CB1A0000}"/>
    <cellStyle name="쉼표 [0] 20" xfId="3821" xr:uid="{00000000-0005-0000-0000-0000CC1A0000}"/>
    <cellStyle name="쉼표 [0] 21" xfId="3822" xr:uid="{00000000-0005-0000-0000-0000CD1A0000}"/>
    <cellStyle name="쉼표 [0] 22" xfId="3823" xr:uid="{00000000-0005-0000-0000-0000CE1A0000}"/>
    <cellStyle name="쉼표 [0] 22 2" xfId="7828" xr:uid="{00000000-0005-0000-0000-0000CF1A0000}"/>
    <cellStyle name="쉼표 [0] 22 2 2" xfId="7874" xr:uid="{00000000-0005-0000-0000-0000D01A0000}"/>
    <cellStyle name="쉼표 [0] 22 2 2 2" xfId="9100" xr:uid="{00000000-0005-0000-0000-0000D11A0000}"/>
    <cellStyle name="쉼표 [0] 22 2 3" xfId="9054" xr:uid="{00000000-0005-0000-0000-0000D21A0000}"/>
    <cellStyle name="쉼표 [0] 22 3" xfId="7804" xr:uid="{00000000-0005-0000-0000-0000D31A0000}"/>
    <cellStyle name="쉼표 [0] 22 3 2" xfId="9031" xr:uid="{00000000-0005-0000-0000-0000D41A0000}"/>
    <cellStyle name="쉼표 [0] 22 4" xfId="7851" xr:uid="{00000000-0005-0000-0000-0000D51A0000}"/>
    <cellStyle name="쉼표 [0] 22 4 2" xfId="9077" xr:uid="{00000000-0005-0000-0000-0000D61A0000}"/>
    <cellStyle name="쉼표 [0] 22 5" xfId="8770" xr:uid="{00000000-0005-0000-0000-0000D71A0000}"/>
    <cellStyle name="쉼표 [0] 23" xfId="3824" xr:uid="{00000000-0005-0000-0000-0000D81A0000}"/>
    <cellStyle name="쉼표 [0] 24" xfId="3825" xr:uid="{00000000-0005-0000-0000-0000D91A0000}"/>
    <cellStyle name="쉼표 [0] 25" xfId="3826" xr:uid="{00000000-0005-0000-0000-0000DA1A0000}"/>
    <cellStyle name="쉼표 [0] 25 2" xfId="7829" xr:uid="{00000000-0005-0000-0000-0000DB1A0000}"/>
    <cellStyle name="쉼표 [0] 25 2 2" xfId="7875" xr:uid="{00000000-0005-0000-0000-0000DC1A0000}"/>
    <cellStyle name="쉼표 [0] 25 2 2 2" xfId="9101" xr:uid="{00000000-0005-0000-0000-0000DD1A0000}"/>
    <cellStyle name="쉼표 [0] 25 2 3" xfId="9055" xr:uid="{00000000-0005-0000-0000-0000DE1A0000}"/>
    <cellStyle name="쉼표 [0] 25 3" xfId="7805" xr:uid="{00000000-0005-0000-0000-0000DF1A0000}"/>
    <cellStyle name="쉼표 [0] 25 3 2" xfId="9032" xr:uid="{00000000-0005-0000-0000-0000E01A0000}"/>
    <cellStyle name="쉼표 [0] 25 4" xfId="7852" xr:uid="{00000000-0005-0000-0000-0000E11A0000}"/>
    <cellStyle name="쉼표 [0] 25 4 2" xfId="9078" xr:uid="{00000000-0005-0000-0000-0000E21A0000}"/>
    <cellStyle name="쉼표 [0] 25 5" xfId="8771" xr:uid="{00000000-0005-0000-0000-0000E31A0000}"/>
    <cellStyle name="쉼표 [0] 26" xfId="3827" xr:uid="{00000000-0005-0000-0000-0000E41A0000}"/>
    <cellStyle name="쉼표 [0] 26 2" xfId="7830" xr:uid="{00000000-0005-0000-0000-0000E51A0000}"/>
    <cellStyle name="쉼표 [0] 26 2 2" xfId="7876" xr:uid="{00000000-0005-0000-0000-0000E61A0000}"/>
    <cellStyle name="쉼표 [0] 26 2 2 2" xfId="9102" xr:uid="{00000000-0005-0000-0000-0000E71A0000}"/>
    <cellStyle name="쉼표 [0] 26 2 3" xfId="9056" xr:uid="{00000000-0005-0000-0000-0000E81A0000}"/>
    <cellStyle name="쉼표 [0] 26 3" xfId="7806" xr:uid="{00000000-0005-0000-0000-0000E91A0000}"/>
    <cellStyle name="쉼표 [0] 26 3 2" xfId="9033" xr:uid="{00000000-0005-0000-0000-0000EA1A0000}"/>
    <cellStyle name="쉼표 [0] 26 4" xfId="7853" xr:uid="{00000000-0005-0000-0000-0000EB1A0000}"/>
    <cellStyle name="쉼표 [0] 26 4 2" xfId="9079" xr:uid="{00000000-0005-0000-0000-0000EC1A0000}"/>
    <cellStyle name="쉼표 [0] 26 5" xfId="8772" xr:uid="{00000000-0005-0000-0000-0000ED1A0000}"/>
    <cellStyle name="쉼표 [0] 27" xfId="3828" xr:uid="{00000000-0005-0000-0000-0000EE1A0000}"/>
    <cellStyle name="쉼표 [0] 28" xfId="4652" xr:uid="{00000000-0005-0000-0000-0000EF1A0000}"/>
    <cellStyle name="쉼표 [0] 28 2" xfId="9156" xr:uid="{00000000-0005-0000-0000-0000F01A0000}"/>
    <cellStyle name="쉼표 [0] 29" xfId="7895" xr:uid="{00000000-0005-0000-0000-0000F11A0000}"/>
    <cellStyle name="쉼표 [0] 3" xfId="1202" xr:uid="{00000000-0005-0000-0000-0000F21A0000}"/>
    <cellStyle name="쉼표 [0] 3 10" xfId="3829" xr:uid="{00000000-0005-0000-0000-0000F31A0000}"/>
    <cellStyle name="쉼표 [0] 3 11" xfId="3830" xr:uid="{00000000-0005-0000-0000-0000F41A0000}"/>
    <cellStyle name="쉼표 [0] 3 12" xfId="3831" xr:uid="{00000000-0005-0000-0000-0000F51A0000}"/>
    <cellStyle name="쉼표 [0] 3 13" xfId="3832" xr:uid="{00000000-0005-0000-0000-0000F61A0000}"/>
    <cellStyle name="쉼표 [0] 3 14" xfId="3833" xr:uid="{00000000-0005-0000-0000-0000F71A0000}"/>
    <cellStyle name="쉼표 [0] 3 15" xfId="3834" xr:uid="{00000000-0005-0000-0000-0000F81A0000}"/>
    <cellStyle name="쉼표 [0] 3 16" xfId="3835" xr:uid="{00000000-0005-0000-0000-0000F91A0000}"/>
    <cellStyle name="쉼표 [0] 3 17" xfId="3836" xr:uid="{00000000-0005-0000-0000-0000FA1A0000}"/>
    <cellStyle name="쉼표 [0] 3 18" xfId="3837" xr:uid="{00000000-0005-0000-0000-0000FB1A0000}"/>
    <cellStyle name="쉼표 [0] 3 19" xfId="3838" xr:uid="{00000000-0005-0000-0000-0000FC1A0000}"/>
    <cellStyle name="쉼표 [0] 3 2" xfId="1203" xr:uid="{00000000-0005-0000-0000-0000FD1A0000}"/>
    <cellStyle name="쉼표 [0] 3 2 2" xfId="6321" xr:uid="{00000000-0005-0000-0000-0000FE1A0000}"/>
    <cellStyle name="쉼표 [0] 3 2 3" xfId="6322" xr:uid="{00000000-0005-0000-0000-0000FF1A0000}"/>
    <cellStyle name="쉼표 [0] 3 2 4" xfId="7908" xr:uid="{00000000-0005-0000-0000-0000001B0000}"/>
    <cellStyle name="쉼표 [0] 3 2_발생량" xfId="7740" xr:uid="{00000000-0005-0000-0000-0000011B0000}"/>
    <cellStyle name="쉼표 [0] 3 20" xfId="3839" xr:uid="{00000000-0005-0000-0000-0000021B0000}"/>
    <cellStyle name="쉼표 [0] 3 21" xfId="3840" xr:uid="{00000000-0005-0000-0000-0000031B0000}"/>
    <cellStyle name="쉼표 [0] 3 22" xfId="3841" xr:uid="{00000000-0005-0000-0000-0000041B0000}"/>
    <cellStyle name="쉼표 [0] 3 23" xfId="3842" xr:uid="{00000000-0005-0000-0000-0000051B0000}"/>
    <cellStyle name="쉼표 [0] 3 24" xfId="1903" xr:uid="{00000000-0005-0000-0000-0000061B0000}"/>
    <cellStyle name="쉼표 [0] 3 25" xfId="3843" xr:uid="{00000000-0005-0000-0000-0000071B0000}"/>
    <cellStyle name="쉼표 [0] 3 25 2" xfId="7831" xr:uid="{00000000-0005-0000-0000-0000081B0000}"/>
    <cellStyle name="쉼표 [0] 3 25 2 2" xfId="7877" xr:uid="{00000000-0005-0000-0000-0000091B0000}"/>
    <cellStyle name="쉼표 [0] 3 25 2 2 2" xfId="9103" xr:uid="{00000000-0005-0000-0000-00000A1B0000}"/>
    <cellStyle name="쉼표 [0] 3 25 2 3" xfId="9057" xr:uid="{00000000-0005-0000-0000-00000B1B0000}"/>
    <cellStyle name="쉼표 [0] 3 25 3" xfId="7807" xr:uid="{00000000-0005-0000-0000-00000C1B0000}"/>
    <cellStyle name="쉼표 [0] 3 25 3 2" xfId="9034" xr:uid="{00000000-0005-0000-0000-00000D1B0000}"/>
    <cellStyle name="쉼표 [0] 3 25 4" xfId="7854" xr:uid="{00000000-0005-0000-0000-00000E1B0000}"/>
    <cellStyle name="쉼표 [0] 3 25 4 2" xfId="9080" xr:uid="{00000000-0005-0000-0000-00000F1B0000}"/>
    <cellStyle name="쉼표 [0] 3 25 5" xfId="8773" xr:uid="{00000000-0005-0000-0000-0000101B0000}"/>
    <cellStyle name="쉼표 [0] 3 26" xfId="7898" xr:uid="{00000000-0005-0000-0000-0000111B0000}"/>
    <cellStyle name="쉼표 [0] 3 3" xfId="1887" xr:uid="{00000000-0005-0000-0000-0000121B0000}"/>
    <cellStyle name="쉼표 [0] 3 3 2" xfId="7944" xr:uid="{00000000-0005-0000-0000-0000131B0000}"/>
    <cellStyle name="쉼표 [0] 3 4" xfId="3844" xr:uid="{00000000-0005-0000-0000-0000141B0000}"/>
    <cellStyle name="쉼표 [0] 3 5" xfId="3845" xr:uid="{00000000-0005-0000-0000-0000151B0000}"/>
    <cellStyle name="쉼표 [0] 3 5 2" xfId="8052" xr:uid="{00000000-0005-0000-0000-0000161B0000}"/>
    <cellStyle name="쉼표 [0] 3 6" xfId="3846" xr:uid="{00000000-0005-0000-0000-0000171B0000}"/>
    <cellStyle name="쉼표 [0] 3 6 2" xfId="8046" xr:uid="{00000000-0005-0000-0000-0000181B0000}"/>
    <cellStyle name="쉼표 [0] 3 7" xfId="3847" xr:uid="{00000000-0005-0000-0000-0000191B0000}"/>
    <cellStyle name="쉼표 [0] 3 8" xfId="3848" xr:uid="{00000000-0005-0000-0000-00001A1B0000}"/>
    <cellStyle name="쉼표 [0] 3 9" xfId="3849" xr:uid="{00000000-0005-0000-0000-00001B1B0000}"/>
    <cellStyle name="쉼표 [0] 3_발생량" xfId="7739" xr:uid="{00000000-0005-0000-0000-00001C1B0000}"/>
    <cellStyle name="쉼표 [0] 30" xfId="8206" xr:uid="{00000000-0005-0000-0000-00001D1B0000}"/>
    <cellStyle name="쉼표 [0] 31" xfId="8315" xr:uid="{00000000-0005-0000-0000-00001E1B0000}"/>
    <cellStyle name="쉼표 [0] 32" xfId="8393" xr:uid="{00000000-0005-0000-0000-00001F1B0000}"/>
    <cellStyle name="쉼표 [0] 33" xfId="8277" xr:uid="{00000000-0005-0000-0000-0000201B0000}"/>
    <cellStyle name="쉼표 [0] 34" xfId="3850" xr:uid="{00000000-0005-0000-0000-0000211B0000}"/>
    <cellStyle name="쉼표 [0] 35" xfId="3851" xr:uid="{00000000-0005-0000-0000-0000221B0000}"/>
    <cellStyle name="쉼표 [0] 36" xfId="3852" xr:uid="{00000000-0005-0000-0000-0000231B0000}"/>
    <cellStyle name="쉼표 [0] 37" xfId="3853" xr:uid="{00000000-0005-0000-0000-0000241B0000}"/>
    <cellStyle name="쉼표 [0] 38" xfId="3854" xr:uid="{00000000-0005-0000-0000-0000251B0000}"/>
    <cellStyle name="쉼표 [0] 39" xfId="3855" xr:uid="{00000000-0005-0000-0000-0000261B0000}"/>
    <cellStyle name="쉼표 [0] 4" xfId="1204" xr:uid="{00000000-0005-0000-0000-0000271B0000}"/>
    <cellStyle name="쉼표 [0] 4 2" xfId="1900" xr:uid="{00000000-0005-0000-0000-0000281B0000}"/>
    <cellStyle name="쉼표 [0] 4 2 2" xfId="6323" xr:uid="{00000000-0005-0000-0000-0000291B0000}"/>
    <cellStyle name="쉼표 [0] 4 2 3" xfId="6324" xr:uid="{00000000-0005-0000-0000-00002A1B0000}"/>
    <cellStyle name="쉼표 [0] 4 2 4" xfId="6325" xr:uid="{00000000-0005-0000-0000-00002B1B0000}"/>
    <cellStyle name="쉼표 [0] 4 2 5" xfId="7903" xr:uid="{00000000-0005-0000-0000-00002C1B0000}"/>
    <cellStyle name="쉼표 [0] 4 2_발생량" xfId="7742" xr:uid="{00000000-0005-0000-0000-00002D1B0000}"/>
    <cellStyle name="쉼표 [0] 4 3" xfId="6326" xr:uid="{00000000-0005-0000-0000-00002E1B0000}"/>
    <cellStyle name="쉼표 [0] 4 4" xfId="6327" xr:uid="{00000000-0005-0000-0000-00002F1B0000}"/>
    <cellStyle name="쉼표 [0] 4 5" xfId="6328" xr:uid="{00000000-0005-0000-0000-0000301B0000}"/>
    <cellStyle name="쉼표 [0] 4_발생량" xfId="7741" xr:uid="{00000000-0005-0000-0000-0000311B0000}"/>
    <cellStyle name="쉼표 [0] 40" xfId="3856" xr:uid="{00000000-0005-0000-0000-0000321B0000}"/>
    <cellStyle name="쉼표 [0] 41" xfId="3857" xr:uid="{00000000-0005-0000-0000-0000331B0000}"/>
    <cellStyle name="쉼표 [0] 42" xfId="3858" xr:uid="{00000000-0005-0000-0000-0000341B0000}"/>
    <cellStyle name="쉼표 [0] 43" xfId="3859" xr:uid="{00000000-0005-0000-0000-0000351B0000}"/>
    <cellStyle name="쉼표 [0] 44" xfId="8289" xr:uid="{00000000-0005-0000-0000-0000361B0000}"/>
    <cellStyle name="쉼표 [0] 45" xfId="8461" xr:uid="{00000000-0005-0000-0000-0000371B0000}"/>
    <cellStyle name="쉼표 [0] 46" xfId="3860" xr:uid="{00000000-0005-0000-0000-0000381B0000}"/>
    <cellStyle name="쉼표 [0] 47" xfId="3861" xr:uid="{00000000-0005-0000-0000-0000391B0000}"/>
    <cellStyle name="쉼표 [0] 48" xfId="3862" xr:uid="{00000000-0005-0000-0000-00003A1B0000}"/>
    <cellStyle name="쉼표 [0] 49" xfId="3863" xr:uid="{00000000-0005-0000-0000-00003B1B0000}"/>
    <cellStyle name="쉼표 [0] 5" xfId="1205" xr:uid="{00000000-0005-0000-0000-00003C1B0000}"/>
    <cellStyle name="쉼표 [0] 5 2" xfId="3864" xr:uid="{00000000-0005-0000-0000-00003D1B0000}"/>
    <cellStyle name="쉼표 [0] 5 2 2" xfId="7979" xr:uid="{00000000-0005-0000-0000-00003E1B0000}"/>
    <cellStyle name="쉼표 [0] 5 3" xfId="3865" xr:uid="{00000000-0005-0000-0000-00003F1B0000}"/>
    <cellStyle name="쉼표 [0] 5 3 2" xfId="7980" xr:uid="{00000000-0005-0000-0000-0000401B0000}"/>
    <cellStyle name="쉼표 [0] 5 4" xfId="3866" xr:uid="{00000000-0005-0000-0000-0000411B0000}"/>
    <cellStyle name="쉼표 [0] 5 4 2" xfId="7981" xr:uid="{00000000-0005-0000-0000-0000421B0000}"/>
    <cellStyle name="쉼표 [0] 5 5" xfId="3867" xr:uid="{00000000-0005-0000-0000-0000431B0000}"/>
    <cellStyle name="쉼표 [0] 5 5 2" xfId="8053" xr:uid="{00000000-0005-0000-0000-0000441B0000}"/>
    <cellStyle name="쉼표 [0] 5 6" xfId="3868" xr:uid="{00000000-0005-0000-0000-0000451B0000}"/>
    <cellStyle name="쉼표 [0] 5 7" xfId="7911" xr:uid="{00000000-0005-0000-0000-0000461B0000}"/>
    <cellStyle name="쉼표 [0] 5_발생량" xfId="7743" xr:uid="{00000000-0005-0000-0000-0000471B0000}"/>
    <cellStyle name="쉼표 [0] 50" xfId="3869" xr:uid="{00000000-0005-0000-0000-0000481B0000}"/>
    <cellStyle name="쉼표 [0] 51" xfId="8509" xr:uid="{00000000-0005-0000-0000-0000491B0000}"/>
    <cellStyle name="쉼표 [0] 52" xfId="9158" xr:uid="{00000000-0005-0000-0000-00004A1B0000}"/>
    <cellStyle name="쉼표 [0] 53" xfId="9285" xr:uid="{00000000-0005-0000-0000-00004B1B0000}"/>
    <cellStyle name="쉼표 [0] 54" xfId="9412" xr:uid="{00000000-0005-0000-0000-00004C1B0000}"/>
    <cellStyle name="쉼표 [0] 55" xfId="9288" xr:uid="{00000000-0005-0000-0000-00004D1B0000}"/>
    <cellStyle name="쉼표 [0] 56" xfId="9395" xr:uid="{00000000-0005-0000-0000-00004E1B0000}"/>
    <cellStyle name="쉼표 [0] 57" xfId="9369" xr:uid="{00000000-0005-0000-0000-00004F1B0000}"/>
    <cellStyle name="쉼표 [0] 58" xfId="3870" xr:uid="{00000000-0005-0000-0000-0000501B0000}"/>
    <cellStyle name="쉼표 [0] 59" xfId="9189" xr:uid="{00000000-0005-0000-0000-0000511B0000}"/>
    <cellStyle name="쉼표 [0] 6" xfId="1206" xr:uid="{00000000-0005-0000-0000-0000521B0000}"/>
    <cellStyle name="쉼표 [0] 6 10" xfId="8229" xr:uid="{00000000-0005-0000-0000-0000531B0000}"/>
    <cellStyle name="쉼표 [0] 6 2" xfId="1207" xr:uid="{00000000-0005-0000-0000-0000541B0000}"/>
    <cellStyle name="쉼표 [0] 6 2 2" xfId="3871" xr:uid="{00000000-0005-0000-0000-0000551B0000}"/>
    <cellStyle name="쉼표 [0] 6 2 3" xfId="7824" xr:uid="{00000000-0005-0000-0000-0000561B0000}"/>
    <cellStyle name="쉼표 [0] 6 2 4" xfId="7800" xr:uid="{00000000-0005-0000-0000-0000571B0000}"/>
    <cellStyle name="쉼표 [0] 6 2 5" xfId="7947" xr:uid="{00000000-0005-0000-0000-0000581B0000}"/>
    <cellStyle name="쉼표 [0] 6 2_발생량" xfId="7744" xr:uid="{00000000-0005-0000-0000-0000591B0000}"/>
    <cellStyle name="쉼표 [0] 6 3" xfId="3872" xr:uid="{00000000-0005-0000-0000-00005A1B0000}"/>
    <cellStyle name="쉼표 [0] 6 3 2" xfId="7982" xr:uid="{00000000-0005-0000-0000-00005B1B0000}"/>
    <cellStyle name="쉼표 [0] 6 4" xfId="6329" xr:uid="{00000000-0005-0000-0000-00005C1B0000}"/>
    <cellStyle name="쉼표 [0] 6 5" xfId="6330" xr:uid="{00000000-0005-0000-0000-00005D1B0000}"/>
    <cellStyle name="쉼표 [0] 6 6" xfId="7942" xr:uid="{00000000-0005-0000-0000-00005E1B0000}"/>
    <cellStyle name="쉼표 [0] 6 7" xfId="8249" xr:uid="{00000000-0005-0000-0000-00005F1B0000}"/>
    <cellStyle name="쉼표 [0] 6 8" xfId="8388" xr:uid="{00000000-0005-0000-0000-0000601B0000}"/>
    <cellStyle name="쉼표 [0] 6 9" xfId="8344" xr:uid="{00000000-0005-0000-0000-0000611B0000}"/>
    <cellStyle name="쉼표 [0] 60" xfId="9326" xr:uid="{00000000-0005-0000-0000-0000621B0000}"/>
    <cellStyle name="쉼표 [0] 61" xfId="9461" xr:uid="{00000000-0005-0000-0000-0000631B0000}"/>
    <cellStyle name="쉼표 [0] 7" xfId="1208" xr:uid="{00000000-0005-0000-0000-0000641B0000}"/>
    <cellStyle name="쉼표 [0] 7 2" xfId="1890" xr:uid="{00000000-0005-0000-0000-0000651B0000}"/>
    <cellStyle name="쉼표 [0] 7 2 2" xfId="7983" xr:uid="{00000000-0005-0000-0000-0000661B0000}"/>
    <cellStyle name="쉼표 [0] 7 3" xfId="6331" xr:uid="{00000000-0005-0000-0000-0000671B0000}"/>
    <cellStyle name="쉼표 [0] 7 4" xfId="6332" xr:uid="{00000000-0005-0000-0000-0000681B0000}"/>
    <cellStyle name="쉼표 [0] 7 5" xfId="8079" xr:uid="{00000000-0005-0000-0000-0000691B0000}"/>
    <cellStyle name="쉼표 [0] 7 5 2" xfId="9129" xr:uid="{00000000-0005-0000-0000-00006A1B0000}"/>
    <cellStyle name="쉼표 [0] 7 6" xfId="8416" xr:uid="{00000000-0005-0000-0000-00006B1B0000}"/>
    <cellStyle name="쉼표 [0] 7 7" xfId="8667" xr:uid="{00000000-0005-0000-0000-00006C1B0000}"/>
    <cellStyle name="쉼표 [0] 7 8" xfId="9427" xr:uid="{00000000-0005-0000-0000-00006D1B0000}"/>
    <cellStyle name="쉼표 [0] 7 9" xfId="9474" xr:uid="{00000000-0005-0000-0000-00006E1B0000}"/>
    <cellStyle name="쉼표 [0] 8" xfId="1209" xr:uid="{00000000-0005-0000-0000-00006F1B0000}"/>
    <cellStyle name="쉼표 [0] 8 2" xfId="1210" xr:uid="{00000000-0005-0000-0000-0000701B0000}"/>
    <cellStyle name="쉼표 [0] 8 2 2" xfId="3873" xr:uid="{00000000-0005-0000-0000-0000711B0000}"/>
    <cellStyle name="쉼표 [0] 8 3" xfId="7984" xr:uid="{00000000-0005-0000-0000-0000721B0000}"/>
    <cellStyle name="쉼표 [0] 8 3 2" xfId="9124" xr:uid="{00000000-0005-0000-0000-0000731B0000}"/>
    <cellStyle name="쉼표 [0] 8 4" xfId="8293" xr:uid="{00000000-0005-0000-0000-0000741B0000}"/>
    <cellStyle name="쉼표 [0] 8 5" xfId="8568" xr:uid="{00000000-0005-0000-0000-0000751B0000}"/>
    <cellStyle name="쉼표 [0] 8 6" xfId="9268" xr:uid="{00000000-0005-0000-0000-0000761B0000}"/>
    <cellStyle name="쉼표 [0] 8 7" xfId="9472" xr:uid="{00000000-0005-0000-0000-0000771B0000}"/>
    <cellStyle name="쉼표 [0] 9" xfId="1211" xr:uid="{00000000-0005-0000-0000-0000781B0000}"/>
    <cellStyle name="쉼표 [0] 9 2" xfId="1212" xr:uid="{00000000-0005-0000-0000-0000791B0000}"/>
    <cellStyle name="쉼표 [0] 9 2 2" xfId="8062" xr:uid="{00000000-0005-0000-0000-00007A1B0000}"/>
    <cellStyle name="쉼표 [0]_잉여슬러지발생량" xfId="7799" xr:uid="{00000000-0005-0000-0000-00007B1B0000}"/>
    <cellStyle name="스타일 1" xfId="1213" xr:uid="{00000000-0005-0000-0000-00007C1B0000}"/>
    <cellStyle name="스타일 1 2" xfId="6333" xr:uid="{00000000-0005-0000-0000-00007D1B0000}"/>
    <cellStyle name="스타일 1_하수처리구성품제작구매제조" xfId="6334" xr:uid="{00000000-0005-0000-0000-00007E1B0000}"/>
    <cellStyle name="스타일 10" xfId="1214" xr:uid="{00000000-0005-0000-0000-00007F1B0000}"/>
    <cellStyle name="스타일 10 2" xfId="7985" xr:uid="{00000000-0005-0000-0000-0000801B0000}"/>
    <cellStyle name="스타일 11" xfId="1215" xr:uid="{00000000-0005-0000-0000-0000811B0000}"/>
    <cellStyle name="스타일 11 2" xfId="7986" xr:uid="{00000000-0005-0000-0000-0000821B0000}"/>
    <cellStyle name="스타일 12" xfId="1216" xr:uid="{00000000-0005-0000-0000-0000831B0000}"/>
    <cellStyle name="스타일 12 2" xfId="7987" xr:uid="{00000000-0005-0000-0000-0000841B0000}"/>
    <cellStyle name="스타일 13" xfId="1217" xr:uid="{00000000-0005-0000-0000-0000851B0000}"/>
    <cellStyle name="스타일 13 2" xfId="7988" xr:uid="{00000000-0005-0000-0000-0000861B0000}"/>
    <cellStyle name="스타일 14" xfId="1218" xr:uid="{00000000-0005-0000-0000-0000871B0000}"/>
    <cellStyle name="스타일 14 2" xfId="7989" xr:uid="{00000000-0005-0000-0000-0000881B0000}"/>
    <cellStyle name="스타일 15" xfId="1219" xr:uid="{00000000-0005-0000-0000-0000891B0000}"/>
    <cellStyle name="스타일 15 2" xfId="7990" xr:uid="{00000000-0005-0000-0000-00008A1B0000}"/>
    <cellStyle name="스타일 16" xfId="1220" xr:uid="{00000000-0005-0000-0000-00008B1B0000}"/>
    <cellStyle name="스타일 16 2" xfId="7991" xr:uid="{00000000-0005-0000-0000-00008C1B0000}"/>
    <cellStyle name="스타일 17" xfId="1221" xr:uid="{00000000-0005-0000-0000-00008D1B0000}"/>
    <cellStyle name="스타일 17 2" xfId="7992" xr:uid="{00000000-0005-0000-0000-00008E1B0000}"/>
    <cellStyle name="스타일 18" xfId="1222" xr:uid="{00000000-0005-0000-0000-00008F1B0000}"/>
    <cellStyle name="스타일 18 2" xfId="7993" xr:uid="{00000000-0005-0000-0000-0000901B0000}"/>
    <cellStyle name="스타일 19" xfId="1223" xr:uid="{00000000-0005-0000-0000-0000911B0000}"/>
    <cellStyle name="스타일 19 2" xfId="7994" xr:uid="{00000000-0005-0000-0000-0000921B0000}"/>
    <cellStyle name="스타일 2" xfId="1224" xr:uid="{00000000-0005-0000-0000-0000931B0000}"/>
    <cellStyle name="스타일 2 2" xfId="6335" xr:uid="{00000000-0005-0000-0000-0000941B0000}"/>
    <cellStyle name="스타일 2 3" xfId="6336" xr:uid="{00000000-0005-0000-0000-0000951B0000}"/>
    <cellStyle name="스타일 20" xfId="1225" xr:uid="{00000000-0005-0000-0000-0000961B0000}"/>
    <cellStyle name="스타일 20 2" xfId="7995" xr:uid="{00000000-0005-0000-0000-0000971B0000}"/>
    <cellStyle name="스타일 21" xfId="1226" xr:uid="{00000000-0005-0000-0000-0000981B0000}"/>
    <cellStyle name="스타일 21 2" xfId="8063" xr:uid="{00000000-0005-0000-0000-0000991B0000}"/>
    <cellStyle name="스타일 22" xfId="1227" xr:uid="{00000000-0005-0000-0000-00009A1B0000}"/>
    <cellStyle name="스타일 22 2" xfId="8064" xr:uid="{00000000-0005-0000-0000-00009B1B0000}"/>
    <cellStyle name="스타일 23" xfId="1228" xr:uid="{00000000-0005-0000-0000-00009C1B0000}"/>
    <cellStyle name="스타일 23 2" xfId="8065" xr:uid="{00000000-0005-0000-0000-00009D1B0000}"/>
    <cellStyle name="스타일 24" xfId="1229" xr:uid="{00000000-0005-0000-0000-00009E1B0000}"/>
    <cellStyle name="스타일 24 2" xfId="8066" xr:uid="{00000000-0005-0000-0000-00009F1B0000}"/>
    <cellStyle name="스타일 25" xfId="1230" xr:uid="{00000000-0005-0000-0000-0000A01B0000}"/>
    <cellStyle name="스타일 25 2" xfId="8067" xr:uid="{00000000-0005-0000-0000-0000A11B0000}"/>
    <cellStyle name="스타일 26" xfId="1231" xr:uid="{00000000-0005-0000-0000-0000A21B0000}"/>
    <cellStyle name="스타일 26 2" xfId="8068" xr:uid="{00000000-0005-0000-0000-0000A31B0000}"/>
    <cellStyle name="스타일 27" xfId="1232" xr:uid="{00000000-0005-0000-0000-0000A41B0000}"/>
    <cellStyle name="스타일 27 2" xfId="8069" xr:uid="{00000000-0005-0000-0000-0000A51B0000}"/>
    <cellStyle name="스타일 28" xfId="1233" xr:uid="{00000000-0005-0000-0000-0000A61B0000}"/>
    <cellStyle name="스타일 28 2" xfId="8070" xr:uid="{00000000-0005-0000-0000-0000A71B0000}"/>
    <cellStyle name="스타일 29" xfId="1234" xr:uid="{00000000-0005-0000-0000-0000A81B0000}"/>
    <cellStyle name="스타일 29 2" xfId="8071" xr:uid="{00000000-0005-0000-0000-0000A91B0000}"/>
    <cellStyle name="스타일 3" xfId="1235" xr:uid="{00000000-0005-0000-0000-0000AA1B0000}"/>
    <cellStyle name="스타일 3 2" xfId="6337" xr:uid="{00000000-0005-0000-0000-0000AB1B0000}"/>
    <cellStyle name="스타일 3_내역서5m(08(1).11.26)" xfId="6338" xr:uid="{00000000-0005-0000-0000-0000AC1B0000}"/>
    <cellStyle name="스타일 30" xfId="1236" xr:uid="{00000000-0005-0000-0000-0000AD1B0000}"/>
    <cellStyle name="스타일 30 2" xfId="8072" xr:uid="{00000000-0005-0000-0000-0000AE1B0000}"/>
    <cellStyle name="스타일 31" xfId="1237" xr:uid="{00000000-0005-0000-0000-0000AF1B0000}"/>
    <cellStyle name="스타일 31 2" xfId="8073" xr:uid="{00000000-0005-0000-0000-0000B01B0000}"/>
    <cellStyle name="스타일 32" xfId="1238" xr:uid="{00000000-0005-0000-0000-0000B11B0000}"/>
    <cellStyle name="스타일 32 2" xfId="8074" xr:uid="{00000000-0005-0000-0000-0000B21B0000}"/>
    <cellStyle name="스타일 33" xfId="1239" xr:uid="{00000000-0005-0000-0000-0000B31B0000}"/>
    <cellStyle name="스타일 33 2" xfId="8075" xr:uid="{00000000-0005-0000-0000-0000B41B0000}"/>
    <cellStyle name="스타일 34" xfId="1240" xr:uid="{00000000-0005-0000-0000-0000B51B0000}"/>
    <cellStyle name="스타일 34 2" xfId="8076" xr:uid="{00000000-0005-0000-0000-0000B61B0000}"/>
    <cellStyle name="스타일 35" xfId="1241" xr:uid="{00000000-0005-0000-0000-0000B71B0000}"/>
    <cellStyle name="스타일 35 2" xfId="8077" xr:uid="{00000000-0005-0000-0000-0000B81B0000}"/>
    <cellStyle name="스타일 36" xfId="1242" xr:uid="{00000000-0005-0000-0000-0000B91B0000}"/>
    <cellStyle name="스타일 37" xfId="1243" xr:uid="{00000000-0005-0000-0000-0000BA1B0000}"/>
    <cellStyle name="스타일 38" xfId="1244" xr:uid="{00000000-0005-0000-0000-0000BB1B0000}"/>
    <cellStyle name="스타일 39" xfId="1245" xr:uid="{00000000-0005-0000-0000-0000BC1B0000}"/>
    <cellStyle name="스타일 4" xfId="1246" xr:uid="{00000000-0005-0000-0000-0000BD1B0000}"/>
    <cellStyle name="스타일 4 2" xfId="7996" xr:uid="{00000000-0005-0000-0000-0000BE1B0000}"/>
    <cellStyle name="스타일 40" xfId="1247" xr:uid="{00000000-0005-0000-0000-0000BF1B0000}"/>
    <cellStyle name="스타일 41" xfId="1248" xr:uid="{00000000-0005-0000-0000-0000C01B0000}"/>
    <cellStyle name="스타일 42" xfId="1249" xr:uid="{00000000-0005-0000-0000-0000C11B0000}"/>
    <cellStyle name="스타일 5" xfId="1250" xr:uid="{00000000-0005-0000-0000-0000C21B0000}"/>
    <cellStyle name="스타일 5 2" xfId="7997" xr:uid="{00000000-0005-0000-0000-0000C31B0000}"/>
    <cellStyle name="스타일 6" xfId="1251" xr:uid="{00000000-0005-0000-0000-0000C41B0000}"/>
    <cellStyle name="스타일 6 2" xfId="7998" xr:uid="{00000000-0005-0000-0000-0000C51B0000}"/>
    <cellStyle name="스타일 7" xfId="1252" xr:uid="{00000000-0005-0000-0000-0000C61B0000}"/>
    <cellStyle name="스타일 7 2" xfId="7999" xr:uid="{00000000-0005-0000-0000-0000C71B0000}"/>
    <cellStyle name="스타일 8" xfId="1253" xr:uid="{00000000-0005-0000-0000-0000C81B0000}"/>
    <cellStyle name="스타일 8 2" xfId="8000" xr:uid="{00000000-0005-0000-0000-0000C91B0000}"/>
    <cellStyle name="스타일 9" xfId="1254" xr:uid="{00000000-0005-0000-0000-0000CA1B0000}"/>
    <cellStyle name="스타일 9 2" xfId="8001" xr:uid="{00000000-0005-0000-0000-0000CB1B0000}"/>
    <cellStyle name="안건회계법인" xfId="1255" xr:uid="{00000000-0005-0000-0000-0000CC1B0000}"/>
    <cellStyle name="연결된 셀 10" xfId="3874" xr:uid="{00000000-0005-0000-0000-0000CD1B0000}"/>
    <cellStyle name="연결된 셀 11" xfId="3875" xr:uid="{00000000-0005-0000-0000-0000CE1B0000}"/>
    <cellStyle name="연결된 셀 12" xfId="3876" xr:uid="{00000000-0005-0000-0000-0000CF1B0000}"/>
    <cellStyle name="연결된 셀 13" xfId="3877" xr:uid="{00000000-0005-0000-0000-0000D01B0000}"/>
    <cellStyle name="연결된 셀 14" xfId="3878" xr:uid="{00000000-0005-0000-0000-0000D11B0000}"/>
    <cellStyle name="연결된 셀 15" xfId="3879" xr:uid="{00000000-0005-0000-0000-0000D21B0000}"/>
    <cellStyle name="연결된 셀 16" xfId="3880" xr:uid="{00000000-0005-0000-0000-0000D31B0000}"/>
    <cellStyle name="연결된 셀 17" xfId="3881" xr:uid="{00000000-0005-0000-0000-0000D41B0000}"/>
    <cellStyle name="연결된 셀 18" xfId="3882" xr:uid="{00000000-0005-0000-0000-0000D51B0000}"/>
    <cellStyle name="연결된 셀 19" xfId="3883" xr:uid="{00000000-0005-0000-0000-0000D61B0000}"/>
    <cellStyle name="연결된 셀 2" xfId="3884" xr:uid="{00000000-0005-0000-0000-0000D71B0000}"/>
    <cellStyle name="연결된 셀 20" xfId="3885" xr:uid="{00000000-0005-0000-0000-0000D81B0000}"/>
    <cellStyle name="연결된 셀 21" xfId="3886" xr:uid="{00000000-0005-0000-0000-0000D91B0000}"/>
    <cellStyle name="연결된 셀 22" xfId="3887" xr:uid="{00000000-0005-0000-0000-0000DA1B0000}"/>
    <cellStyle name="연결된 셀 23" xfId="3888" xr:uid="{00000000-0005-0000-0000-0000DB1B0000}"/>
    <cellStyle name="연결된 셀 24" xfId="3889" xr:uid="{00000000-0005-0000-0000-0000DC1B0000}"/>
    <cellStyle name="연결된 셀 25" xfId="3890" xr:uid="{00000000-0005-0000-0000-0000DD1B0000}"/>
    <cellStyle name="연결된 셀 26" xfId="3891" xr:uid="{00000000-0005-0000-0000-0000DE1B0000}"/>
    <cellStyle name="연결된 셀 27" xfId="3892" xr:uid="{00000000-0005-0000-0000-0000DF1B0000}"/>
    <cellStyle name="연결된 셀 28" xfId="3893" xr:uid="{00000000-0005-0000-0000-0000E01B0000}"/>
    <cellStyle name="연결된 셀 29" xfId="3894" xr:uid="{00000000-0005-0000-0000-0000E11B0000}"/>
    <cellStyle name="연결된 셀 3" xfId="3895" xr:uid="{00000000-0005-0000-0000-0000E21B0000}"/>
    <cellStyle name="연결된 셀 3 2" xfId="6340" xr:uid="{00000000-0005-0000-0000-0000E31B0000}"/>
    <cellStyle name="연결된 셀 30" xfId="3896" xr:uid="{00000000-0005-0000-0000-0000E41B0000}"/>
    <cellStyle name="연결된 셀 31" xfId="3897" xr:uid="{00000000-0005-0000-0000-0000E51B0000}"/>
    <cellStyle name="연결된 셀 32" xfId="3898" xr:uid="{00000000-0005-0000-0000-0000E61B0000}"/>
    <cellStyle name="연결된 셀 33" xfId="3899" xr:uid="{00000000-0005-0000-0000-0000E71B0000}"/>
    <cellStyle name="연결된 셀 34" xfId="3900" xr:uid="{00000000-0005-0000-0000-0000E81B0000}"/>
    <cellStyle name="연결된 셀 35" xfId="3901" xr:uid="{00000000-0005-0000-0000-0000E91B0000}"/>
    <cellStyle name="연결된 셀 36" xfId="3902" xr:uid="{00000000-0005-0000-0000-0000EA1B0000}"/>
    <cellStyle name="연결된 셀 37" xfId="3903" xr:uid="{00000000-0005-0000-0000-0000EB1B0000}"/>
    <cellStyle name="연결된 셀 38" xfId="3904" xr:uid="{00000000-0005-0000-0000-0000EC1B0000}"/>
    <cellStyle name="연결된 셀 39" xfId="3905" xr:uid="{00000000-0005-0000-0000-0000ED1B0000}"/>
    <cellStyle name="연결된 셀 4" xfId="3906" xr:uid="{00000000-0005-0000-0000-0000EE1B0000}"/>
    <cellStyle name="연결된 셀 4 2" xfId="6341" xr:uid="{00000000-0005-0000-0000-0000EF1B0000}"/>
    <cellStyle name="연결된 셀 40" xfId="3907" xr:uid="{00000000-0005-0000-0000-0000F01B0000}"/>
    <cellStyle name="연결된 셀 41" xfId="3908" xr:uid="{00000000-0005-0000-0000-0000F11B0000}"/>
    <cellStyle name="연결된 셀 42" xfId="3909" xr:uid="{00000000-0005-0000-0000-0000F21B0000}"/>
    <cellStyle name="연결된 셀 43" xfId="3910" xr:uid="{00000000-0005-0000-0000-0000F31B0000}"/>
    <cellStyle name="연결된 셀 44" xfId="3911" xr:uid="{00000000-0005-0000-0000-0000F41B0000}"/>
    <cellStyle name="연결된 셀 45" xfId="3912" xr:uid="{00000000-0005-0000-0000-0000F51B0000}"/>
    <cellStyle name="연결된 셀 46" xfId="3913" xr:uid="{00000000-0005-0000-0000-0000F61B0000}"/>
    <cellStyle name="연결된 셀 47" xfId="3914" xr:uid="{00000000-0005-0000-0000-0000F71B0000}"/>
    <cellStyle name="연결된 셀 48" xfId="3915" xr:uid="{00000000-0005-0000-0000-0000F81B0000}"/>
    <cellStyle name="연결된 셀 49" xfId="3916" xr:uid="{00000000-0005-0000-0000-0000F91B0000}"/>
    <cellStyle name="연결된 셀 5" xfId="3917" xr:uid="{00000000-0005-0000-0000-0000FA1B0000}"/>
    <cellStyle name="연결된 셀 5 2" xfId="6342" xr:uid="{00000000-0005-0000-0000-0000FB1B0000}"/>
    <cellStyle name="연결된 셀 50" xfId="3918" xr:uid="{00000000-0005-0000-0000-0000FC1B0000}"/>
    <cellStyle name="연결된 셀 51" xfId="3919" xr:uid="{00000000-0005-0000-0000-0000FD1B0000}"/>
    <cellStyle name="연결된 셀 52" xfId="3920" xr:uid="{00000000-0005-0000-0000-0000FE1B0000}"/>
    <cellStyle name="연결된 셀 53" xfId="3921" xr:uid="{00000000-0005-0000-0000-0000FF1B0000}"/>
    <cellStyle name="연결된 셀 54" xfId="3922" xr:uid="{00000000-0005-0000-0000-0000001C0000}"/>
    <cellStyle name="연결된 셀 55" xfId="3923" xr:uid="{00000000-0005-0000-0000-0000011C0000}"/>
    <cellStyle name="연결된 셀 56" xfId="3924" xr:uid="{00000000-0005-0000-0000-0000021C0000}"/>
    <cellStyle name="연결된 셀 57" xfId="3925" xr:uid="{00000000-0005-0000-0000-0000031C0000}"/>
    <cellStyle name="연결된 셀 58" xfId="3926" xr:uid="{00000000-0005-0000-0000-0000041C0000}"/>
    <cellStyle name="연결된 셀 59" xfId="3927" xr:uid="{00000000-0005-0000-0000-0000051C0000}"/>
    <cellStyle name="연결된 셀 6" xfId="3928" xr:uid="{00000000-0005-0000-0000-0000061C0000}"/>
    <cellStyle name="연결된 셀 60" xfId="3929" xr:uid="{00000000-0005-0000-0000-0000071C0000}"/>
    <cellStyle name="연결된 셀 7" xfId="3930" xr:uid="{00000000-0005-0000-0000-0000081C0000}"/>
    <cellStyle name="연결된 셀 8" xfId="3931" xr:uid="{00000000-0005-0000-0000-0000091C0000}"/>
    <cellStyle name="연결된 셀 9" xfId="3932" xr:uid="{00000000-0005-0000-0000-00000A1C0000}"/>
    <cellStyle name="열어본 하이퍼링크" xfId="1256" xr:uid="{00000000-0005-0000-0000-00000B1C0000}"/>
    <cellStyle name="영호" xfId="1257" xr:uid="{00000000-0005-0000-0000-00000C1C0000}"/>
    <cellStyle name="영호 2" xfId="8261" xr:uid="{00000000-0005-0000-0000-00000D1C0000}"/>
    <cellStyle name="영호 3" xfId="8594" xr:uid="{00000000-0005-0000-0000-00000E1C0000}"/>
    <cellStyle name="영호 4" xfId="9373" xr:uid="{00000000-0005-0000-0000-00000F1C0000}"/>
    <cellStyle name="옛체" xfId="6343" xr:uid="{00000000-0005-0000-0000-0000101C0000}"/>
    <cellStyle name="요약 10" xfId="3933" xr:uid="{00000000-0005-0000-0000-0000111C0000}"/>
    <cellStyle name="요약 10 2" xfId="8774" xr:uid="{00000000-0005-0000-0000-0000121C0000}"/>
    <cellStyle name="요약 11" xfId="3934" xr:uid="{00000000-0005-0000-0000-0000131C0000}"/>
    <cellStyle name="요약 11 2" xfId="8775" xr:uid="{00000000-0005-0000-0000-0000141C0000}"/>
    <cellStyle name="요약 12" xfId="3935" xr:uid="{00000000-0005-0000-0000-0000151C0000}"/>
    <cellStyle name="요약 12 2" xfId="8776" xr:uid="{00000000-0005-0000-0000-0000161C0000}"/>
    <cellStyle name="요약 13" xfId="3936" xr:uid="{00000000-0005-0000-0000-0000171C0000}"/>
    <cellStyle name="요약 13 2" xfId="8777" xr:uid="{00000000-0005-0000-0000-0000181C0000}"/>
    <cellStyle name="요약 14" xfId="3937" xr:uid="{00000000-0005-0000-0000-0000191C0000}"/>
    <cellStyle name="요약 14 2" xfId="8778" xr:uid="{00000000-0005-0000-0000-00001A1C0000}"/>
    <cellStyle name="요약 15" xfId="3938" xr:uid="{00000000-0005-0000-0000-00001B1C0000}"/>
    <cellStyle name="요약 15 2" xfId="8779" xr:uid="{00000000-0005-0000-0000-00001C1C0000}"/>
    <cellStyle name="요약 16" xfId="3939" xr:uid="{00000000-0005-0000-0000-00001D1C0000}"/>
    <cellStyle name="요약 16 2" xfId="8780" xr:uid="{00000000-0005-0000-0000-00001E1C0000}"/>
    <cellStyle name="요약 17" xfId="3940" xr:uid="{00000000-0005-0000-0000-00001F1C0000}"/>
    <cellStyle name="요약 17 2" xfId="8781" xr:uid="{00000000-0005-0000-0000-0000201C0000}"/>
    <cellStyle name="요약 18" xfId="3941" xr:uid="{00000000-0005-0000-0000-0000211C0000}"/>
    <cellStyle name="요약 18 2" xfId="8782" xr:uid="{00000000-0005-0000-0000-0000221C0000}"/>
    <cellStyle name="요약 19" xfId="3942" xr:uid="{00000000-0005-0000-0000-0000231C0000}"/>
    <cellStyle name="요약 19 2" xfId="8783" xr:uid="{00000000-0005-0000-0000-0000241C0000}"/>
    <cellStyle name="요약 2" xfId="3943" xr:uid="{00000000-0005-0000-0000-0000251C0000}"/>
    <cellStyle name="요약 2 2" xfId="8002" xr:uid="{00000000-0005-0000-0000-0000261C0000}"/>
    <cellStyle name="요약 2 2 2" xfId="9125" xr:uid="{00000000-0005-0000-0000-0000271C0000}"/>
    <cellStyle name="요약 2 3" xfId="8300" xr:uid="{00000000-0005-0000-0000-0000281C0000}"/>
    <cellStyle name="요약 2 4" xfId="8319" xr:uid="{00000000-0005-0000-0000-0000291C0000}"/>
    <cellStyle name="요약 2 5" xfId="8223" xr:uid="{00000000-0005-0000-0000-00002A1C0000}"/>
    <cellStyle name="요약 2 6" xfId="8784" xr:uid="{00000000-0005-0000-0000-00002B1C0000}"/>
    <cellStyle name="요약 2 7" xfId="9232" xr:uid="{00000000-0005-0000-0000-00002C1C0000}"/>
    <cellStyle name="요약 2 8" xfId="9332" xr:uid="{00000000-0005-0000-0000-00002D1C0000}"/>
    <cellStyle name="요약 20" xfId="3944" xr:uid="{00000000-0005-0000-0000-00002E1C0000}"/>
    <cellStyle name="요약 20 2" xfId="8785" xr:uid="{00000000-0005-0000-0000-00002F1C0000}"/>
    <cellStyle name="요약 21" xfId="3945" xr:uid="{00000000-0005-0000-0000-0000301C0000}"/>
    <cellStyle name="요약 21 2" xfId="8786" xr:uid="{00000000-0005-0000-0000-0000311C0000}"/>
    <cellStyle name="요약 22" xfId="3946" xr:uid="{00000000-0005-0000-0000-0000321C0000}"/>
    <cellStyle name="요약 22 2" xfId="8787" xr:uid="{00000000-0005-0000-0000-0000331C0000}"/>
    <cellStyle name="요약 23" xfId="3947" xr:uid="{00000000-0005-0000-0000-0000341C0000}"/>
    <cellStyle name="요약 23 2" xfId="8788" xr:uid="{00000000-0005-0000-0000-0000351C0000}"/>
    <cellStyle name="요약 24" xfId="3948" xr:uid="{00000000-0005-0000-0000-0000361C0000}"/>
    <cellStyle name="요약 24 2" xfId="8789" xr:uid="{00000000-0005-0000-0000-0000371C0000}"/>
    <cellStyle name="요약 25" xfId="3949" xr:uid="{00000000-0005-0000-0000-0000381C0000}"/>
    <cellStyle name="요약 25 2" xfId="8790" xr:uid="{00000000-0005-0000-0000-0000391C0000}"/>
    <cellStyle name="요약 26" xfId="3950" xr:uid="{00000000-0005-0000-0000-00003A1C0000}"/>
    <cellStyle name="요약 26 2" xfId="8791" xr:uid="{00000000-0005-0000-0000-00003B1C0000}"/>
    <cellStyle name="요약 27" xfId="3951" xr:uid="{00000000-0005-0000-0000-00003C1C0000}"/>
    <cellStyle name="요약 27 2" xfId="8792" xr:uid="{00000000-0005-0000-0000-00003D1C0000}"/>
    <cellStyle name="요약 28" xfId="3952" xr:uid="{00000000-0005-0000-0000-00003E1C0000}"/>
    <cellStyle name="요약 28 2" xfId="8793" xr:uid="{00000000-0005-0000-0000-00003F1C0000}"/>
    <cellStyle name="요약 29" xfId="3953" xr:uid="{00000000-0005-0000-0000-0000401C0000}"/>
    <cellStyle name="요약 29 2" xfId="8794" xr:uid="{00000000-0005-0000-0000-0000411C0000}"/>
    <cellStyle name="요약 3" xfId="3954" xr:uid="{00000000-0005-0000-0000-0000421C0000}"/>
    <cellStyle name="요약 3 2" xfId="6344" xr:uid="{00000000-0005-0000-0000-0000431C0000}"/>
    <cellStyle name="요약 3 2 2" xfId="8385" xr:uid="{00000000-0005-0000-0000-0000441C0000}"/>
    <cellStyle name="요약 3 2 3" xfId="8360" xr:uid="{00000000-0005-0000-0000-0000451C0000}"/>
    <cellStyle name="요약 3 2 4" xfId="8402" xr:uid="{00000000-0005-0000-0000-0000461C0000}"/>
    <cellStyle name="요약 3 2 5" xfId="8990" xr:uid="{00000000-0005-0000-0000-0000471C0000}"/>
    <cellStyle name="요약 3 2 6" xfId="9417" xr:uid="{00000000-0005-0000-0000-0000481C0000}"/>
    <cellStyle name="요약 3 2 7" xfId="9279" xr:uid="{00000000-0005-0000-0000-0000491C0000}"/>
    <cellStyle name="요약 3 3" xfId="8165" xr:uid="{00000000-0005-0000-0000-00004A1C0000}"/>
    <cellStyle name="요약 3 3 2" xfId="9140" xr:uid="{00000000-0005-0000-0000-00004B1C0000}"/>
    <cellStyle name="요약 3 4" xfId="8442" xr:uid="{00000000-0005-0000-0000-00004C1C0000}"/>
    <cellStyle name="요약 3 5" xfId="8473" xr:uid="{00000000-0005-0000-0000-00004D1C0000}"/>
    <cellStyle name="요약 3 6" xfId="8493" xr:uid="{00000000-0005-0000-0000-00004E1C0000}"/>
    <cellStyle name="요약 3 7" xfId="8795" xr:uid="{00000000-0005-0000-0000-00004F1C0000}"/>
    <cellStyle name="요약 3 8" xfId="9347" xr:uid="{00000000-0005-0000-0000-0000501C0000}"/>
    <cellStyle name="요약 3 9" xfId="9303" xr:uid="{00000000-0005-0000-0000-0000511C0000}"/>
    <cellStyle name="요약 3_발생량" xfId="7745" xr:uid="{00000000-0005-0000-0000-0000521C0000}"/>
    <cellStyle name="요약 30" xfId="3955" xr:uid="{00000000-0005-0000-0000-0000531C0000}"/>
    <cellStyle name="요약 30 2" xfId="8796" xr:uid="{00000000-0005-0000-0000-0000541C0000}"/>
    <cellStyle name="요약 31" xfId="3956" xr:uid="{00000000-0005-0000-0000-0000551C0000}"/>
    <cellStyle name="요약 31 2" xfId="8797" xr:uid="{00000000-0005-0000-0000-0000561C0000}"/>
    <cellStyle name="요약 32" xfId="3957" xr:uid="{00000000-0005-0000-0000-0000571C0000}"/>
    <cellStyle name="요약 32 2" xfId="8798" xr:uid="{00000000-0005-0000-0000-0000581C0000}"/>
    <cellStyle name="요약 33" xfId="3958" xr:uid="{00000000-0005-0000-0000-0000591C0000}"/>
    <cellStyle name="요약 33 2" xfId="8799" xr:uid="{00000000-0005-0000-0000-00005A1C0000}"/>
    <cellStyle name="요약 34" xfId="3959" xr:uid="{00000000-0005-0000-0000-00005B1C0000}"/>
    <cellStyle name="요약 34 2" xfId="8800" xr:uid="{00000000-0005-0000-0000-00005C1C0000}"/>
    <cellStyle name="요약 35" xfId="3960" xr:uid="{00000000-0005-0000-0000-00005D1C0000}"/>
    <cellStyle name="요약 35 2" xfId="8801" xr:uid="{00000000-0005-0000-0000-00005E1C0000}"/>
    <cellStyle name="요약 36" xfId="3961" xr:uid="{00000000-0005-0000-0000-00005F1C0000}"/>
    <cellStyle name="요약 36 2" xfId="8802" xr:uid="{00000000-0005-0000-0000-0000601C0000}"/>
    <cellStyle name="요약 37" xfId="3962" xr:uid="{00000000-0005-0000-0000-0000611C0000}"/>
    <cellStyle name="요약 37 2" xfId="8803" xr:uid="{00000000-0005-0000-0000-0000621C0000}"/>
    <cellStyle name="요약 38" xfId="3963" xr:uid="{00000000-0005-0000-0000-0000631C0000}"/>
    <cellStyle name="요약 38 2" xfId="8804" xr:uid="{00000000-0005-0000-0000-0000641C0000}"/>
    <cellStyle name="요약 39" xfId="3964" xr:uid="{00000000-0005-0000-0000-0000651C0000}"/>
    <cellStyle name="요약 39 2" xfId="8805" xr:uid="{00000000-0005-0000-0000-0000661C0000}"/>
    <cellStyle name="요약 4" xfId="3965" xr:uid="{00000000-0005-0000-0000-0000671C0000}"/>
    <cellStyle name="요약 4 2" xfId="6345" xr:uid="{00000000-0005-0000-0000-0000681C0000}"/>
    <cellStyle name="요약 4 2 2" xfId="8386" xr:uid="{00000000-0005-0000-0000-0000691C0000}"/>
    <cellStyle name="요약 4 2 3" xfId="8253" xr:uid="{00000000-0005-0000-0000-00006A1C0000}"/>
    <cellStyle name="요약 4 2 4" xfId="8283" xr:uid="{00000000-0005-0000-0000-00006B1C0000}"/>
    <cellStyle name="요약 4 2 5" xfId="8991" xr:uid="{00000000-0005-0000-0000-00006C1C0000}"/>
    <cellStyle name="요약 4 2 6" xfId="9325" xr:uid="{00000000-0005-0000-0000-00006D1C0000}"/>
    <cellStyle name="요약 4 2 7" xfId="9411" xr:uid="{00000000-0005-0000-0000-00006E1C0000}"/>
    <cellStyle name="요약 4 3" xfId="8166" xr:uid="{00000000-0005-0000-0000-00006F1C0000}"/>
    <cellStyle name="요약 4 3 2" xfId="9141" xr:uid="{00000000-0005-0000-0000-0000701C0000}"/>
    <cellStyle name="요약 4 4" xfId="8443" xr:uid="{00000000-0005-0000-0000-0000711C0000}"/>
    <cellStyle name="요약 4 5" xfId="8474" xr:uid="{00000000-0005-0000-0000-0000721C0000}"/>
    <cellStyle name="요약 4 6" xfId="8494" xr:uid="{00000000-0005-0000-0000-0000731C0000}"/>
    <cellStyle name="요약 4 7" xfId="8806" xr:uid="{00000000-0005-0000-0000-0000741C0000}"/>
    <cellStyle name="요약 4 8" xfId="9220" xr:uid="{00000000-0005-0000-0000-0000751C0000}"/>
    <cellStyle name="요약 4 9" xfId="9397" xr:uid="{00000000-0005-0000-0000-0000761C0000}"/>
    <cellStyle name="요약 4_발생량" xfId="7746" xr:uid="{00000000-0005-0000-0000-0000771C0000}"/>
    <cellStyle name="요약 40" xfId="3966" xr:uid="{00000000-0005-0000-0000-0000781C0000}"/>
    <cellStyle name="요약 40 2" xfId="8807" xr:uid="{00000000-0005-0000-0000-0000791C0000}"/>
    <cellStyle name="요약 41" xfId="3967" xr:uid="{00000000-0005-0000-0000-00007A1C0000}"/>
    <cellStyle name="요약 41 2" xfId="8808" xr:uid="{00000000-0005-0000-0000-00007B1C0000}"/>
    <cellStyle name="요약 42" xfId="3968" xr:uid="{00000000-0005-0000-0000-00007C1C0000}"/>
    <cellStyle name="요약 42 2" xfId="8809" xr:uid="{00000000-0005-0000-0000-00007D1C0000}"/>
    <cellStyle name="요약 43" xfId="3969" xr:uid="{00000000-0005-0000-0000-00007E1C0000}"/>
    <cellStyle name="요약 43 2" xfId="8810" xr:uid="{00000000-0005-0000-0000-00007F1C0000}"/>
    <cellStyle name="요약 44" xfId="3970" xr:uid="{00000000-0005-0000-0000-0000801C0000}"/>
    <cellStyle name="요약 44 2" xfId="8811" xr:uid="{00000000-0005-0000-0000-0000811C0000}"/>
    <cellStyle name="요약 45" xfId="3971" xr:uid="{00000000-0005-0000-0000-0000821C0000}"/>
    <cellStyle name="요약 45 2" xfId="8812" xr:uid="{00000000-0005-0000-0000-0000831C0000}"/>
    <cellStyle name="요약 46" xfId="3972" xr:uid="{00000000-0005-0000-0000-0000841C0000}"/>
    <cellStyle name="요약 46 2" xfId="8813" xr:uid="{00000000-0005-0000-0000-0000851C0000}"/>
    <cellStyle name="요약 47" xfId="3973" xr:uid="{00000000-0005-0000-0000-0000861C0000}"/>
    <cellStyle name="요약 47 2" xfId="8814" xr:uid="{00000000-0005-0000-0000-0000871C0000}"/>
    <cellStyle name="요약 48" xfId="3974" xr:uid="{00000000-0005-0000-0000-0000881C0000}"/>
    <cellStyle name="요약 48 2" xfId="8815" xr:uid="{00000000-0005-0000-0000-0000891C0000}"/>
    <cellStyle name="요약 49" xfId="3975" xr:uid="{00000000-0005-0000-0000-00008A1C0000}"/>
    <cellStyle name="요약 49 2" xfId="8816" xr:uid="{00000000-0005-0000-0000-00008B1C0000}"/>
    <cellStyle name="요약 5" xfId="3976" xr:uid="{00000000-0005-0000-0000-00008C1C0000}"/>
    <cellStyle name="요약 5 2" xfId="6346" xr:uid="{00000000-0005-0000-0000-00008D1C0000}"/>
    <cellStyle name="요약 5 2 2" xfId="8387" xr:uid="{00000000-0005-0000-0000-00008E1C0000}"/>
    <cellStyle name="요약 5 2 3" xfId="8354" xr:uid="{00000000-0005-0000-0000-00008F1C0000}"/>
    <cellStyle name="요약 5 2 4" xfId="8282" xr:uid="{00000000-0005-0000-0000-0000901C0000}"/>
    <cellStyle name="요약 5 2 5" xfId="8992" xr:uid="{00000000-0005-0000-0000-0000911C0000}"/>
    <cellStyle name="요약 5 2 6" xfId="9398" xr:uid="{00000000-0005-0000-0000-0000921C0000}"/>
    <cellStyle name="요약 5 2 7" xfId="9291" xr:uid="{00000000-0005-0000-0000-0000931C0000}"/>
    <cellStyle name="요약 5 3" xfId="8167" xr:uid="{00000000-0005-0000-0000-0000941C0000}"/>
    <cellStyle name="요약 5 3 2" xfId="9142" xr:uid="{00000000-0005-0000-0000-0000951C0000}"/>
    <cellStyle name="요약 5 4" xfId="8444" xr:uid="{00000000-0005-0000-0000-0000961C0000}"/>
    <cellStyle name="요약 5 5" xfId="8475" xr:uid="{00000000-0005-0000-0000-0000971C0000}"/>
    <cellStyle name="요약 5 6" xfId="8495" xr:uid="{00000000-0005-0000-0000-0000981C0000}"/>
    <cellStyle name="요약 5 7" xfId="8817" xr:uid="{00000000-0005-0000-0000-0000991C0000}"/>
    <cellStyle name="요약 5 8" xfId="9233" xr:uid="{00000000-0005-0000-0000-00009A1C0000}"/>
    <cellStyle name="요약 5 9" xfId="9302" xr:uid="{00000000-0005-0000-0000-00009B1C0000}"/>
    <cellStyle name="요약 5_발생량" xfId="7747" xr:uid="{00000000-0005-0000-0000-00009C1C0000}"/>
    <cellStyle name="요약 50" xfId="3977" xr:uid="{00000000-0005-0000-0000-00009D1C0000}"/>
    <cellStyle name="요약 50 2" xfId="8818" xr:uid="{00000000-0005-0000-0000-00009E1C0000}"/>
    <cellStyle name="요약 51" xfId="3978" xr:uid="{00000000-0005-0000-0000-00009F1C0000}"/>
    <cellStyle name="요약 51 2" xfId="8819" xr:uid="{00000000-0005-0000-0000-0000A01C0000}"/>
    <cellStyle name="요약 52" xfId="3979" xr:uid="{00000000-0005-0000-0000-0000A11C0000}"/>
    <cellStyle name="요약 52 2" xfId="8820" xr:uid="{00000000-0005-0000-0000-0000A21C0000}"/>
    <cellStyle name="요약 53" xfId="3980" xr:uid="{00000000-0005-0000-0000-0000A31C0000}"/>
    <cellStyle name="요약 53 2" xfId="8821" xr:uid="{00000000-0005-0000-0000-0000A41C0000}"/>
    <cellStyle name="요약 54" xfId="3981" xr:uid="{00000000-0005-0000-0000-0000A51C0000}"/>
    <cellStyle name="요약 54 2" xfId="8822" xr:uid="{00000000-0005-0000-0000-0000A61C0000}"/>
    <cellStyle name="요약 55" xfId="3982" xr:uid="{00000000-0005-0000-0000-0000A71C0000}"/>
    <cellStyle name="요약 55 2" xfId="8823" xr:uid="{00000000-0005-0000-0000-0000A81C0000}"/>
    <cellStyle name="요약 56" xfId="3983" xr:uid="{00000000-0005-0000-0000-0000A91C0000}"/>
    <cellStyle name="요약 56 2" xfId="8824" xr:uid="{00000000-0005-0000-0000-0000AA1C0000}"/>
    <cellStyle name="요약 57" xfId="3984" xr:uid="{00000000-0005-0000-0000-0000AB1C0000}"/>
    <cellStyle name="요약 57 2" xfId="8825" xr:uid="{00000000-0005-0000-0000-0000AC1C0000}"/>
    <cellStyle name="요약 58" xfId="3985" xr:uid="{00000000-0005-0000-0000-0000AD1C0000}"/>
    <cellStyle name="요약 58 2" xfId="8826" xr:uid="{00000000-0005-0000-0000-0000AE1C0000}"/>
    <cellStyle name="요약 59" xfId="3986" xr:uid="{00000000-0005-0000-0000-0000AF1C0000}"/>
    <cellStyle name="요약 59 2" xfId="8827" xr:uid="{00000000-0005-0000-0000-0000B01C0000}"/>
    <cellStyle name="요약 6" xfId="3987" xr:uid="{00000000-0005-0000-0000-0000B11C0000}"/>
    <cellStyle name="요약 6 2" xfId="8168" xr:uid="{00000000-0005-0000-0000-0000B21C0000}"/>
    <cellStyle name="요약 6 2 2" xfId="9143" xr:uid="{00000000-0005-0000-0000-0000B31C0000}"/>
    <cellStyle name="요약 6 3" xfId="8445" xr:uid="{00000000-0005-0000-0000-0000B41C0000}"/>
    <cellStyle name="요약 6 4" xfId="8476" xr:uid="{00000000-0005-0000-0000-0000B51C0000}"/>
    <cellStyle name="요약 6 5" xfId="8496" xr:uid="{00000000-0005-0000-0000-0000B61C0000}"/>
    <cellStyle name="요약 6 6" xfId="8828" xr:uid="{00000000-0005-0000-0000-0000B71C0000}"/>
    <cellStyle name="요약 6 7" xfId="9345" xr:uid="{00000000-0005-0000-0000-0000B81C0000}"/>
    <cellStyle name="요약 6 8" xfId="9400" xr:uid="{00000000-0005-0000-0000-0000B91C0000}"/>
    <cellStyle name="요약 60" xfId="3988" xr:uid="{00000000-0005-0000-0000-0000BA1C0000}"/>
    <cellStyle name="요약 60 2" xfId="8829" xr:uid="{00000000-0005-0000-0000-0000BB1C0000}"/>
    <cellStyle name="요약 7" xfId="3989" xr:uid="{00000000-0005-0000-0000-0000BC1C0000}"/>
    <cellStyle name="요약 7 2" xfId="8169" xr:uid="{00000000-0005-0000-0000-0000BD1C0000}"/>
    <cellStyle name="요약 7 2 2" xfId="9144" xr:uid="{00000000-0005-0000-0000-0000BE1C0000}"/>
    <cellStyle name="요약 7 3" xfId="8446" xr:uid="{00000000-0005-0000-0000-0000BF1C0000}"/>
    <cellStyle name="요약 7 4" xfId="8477" xr:uid="{00000000-0005-0000-0000-0000C01C0000}"/>
    <cellStyle name="요약 7 5" xfId="8497" xr:uid="{00000000-0005-0000-0000-0000C11C0000}"/>
    <cellStyle name="요약 7 6" xfId="8830" xr:uid="{00000000-0005-0000-0000-0000C21C0000}"/>
    <cellStyle name="요약 7 7" xfId="9356" xr:uid="{00000000-0005-0000-0000-0000C31C0000}"/>
    <cellStyle name="요약 7 8" xfId="9294" xr:uid="{00000000-0005-0000-0000-0000C41C0000}"/>
    <cellStyle name="요약 8" xfId="3990" xr:uid="{00000000-0005-0000-0000-0000C51C0000}"/>
    <cellStyle name="요약 8 2" xfId="8831" xr:uid="{00000000-0005-0000-0000-0000C61C0000}"/>
    <cellStyle name="요약 9" xfId="3991" xr:uid="{00000000-0005-0000-0000-0000C71C0000}"/>
    <cellStyle name="요약 9 2" xfId="8832" xr:uid="{00000000-0005-0000-0000-0000C81C0000}"/>
    <cellStyle name="원" xfId="1258" xr:uid="{00000000-0005-0000-0000-0000C91C0000}"/>
    <cellStyle name="원_(주)한국화이바일반관리비및경비율" xfId="1259" xr:uid="{00000000-0005-0000-0000-0000CA1C0000}"/>
    <cellStyle name="원_(주)한국화이바일반관리비및경비율(1)" xfId="1260" xr:uid="{00000000-0005-0000-0000-0000CB1C0000}"/>
    <cellStyle name="원_0008금감원통합감독검사정보시스템" xfId="1261" xr:uid="{00000000-0005-0000-0000-0000CC1C0000}"/>
    <cellStyle name="원_0009김포공항LED교체공사(광일)" xfId="1262" xr:uid="{00000000-0005-0000-0000-0000CD1C0000}"/>
    <cellStyle name="원_0009김포공항LED교체공사(광일)_1. 경북염색조합" xfId="6347" xr:uid="{00000000-0005-0000-0000-0000CE1C0000}"/>
    <cellStyle name="원_0009김포공항LED교체공사(광일)_1. 경북염색조합123" xfId="6348" xr:uid="{00000000-0005-0000-0000-0000CF1C0000}"/>
    <cellStyle name="원_0009김포공항LED교체공사(광일)_1. 노면결빙감지설비(화흥-매립식-A-최종)" xfId="6349" xr:uid="{00000000-0005-0000-0000-0000D01C0000}"/>
    <cellStyle name="원_0009김포공항LED교체공사(광일)_1. 전시물" xfId="6350" xr:uid="{00000000-0005-0000-0000-0000D11C0000}"/>
    <cellStyle name="원_0009김포공항LED교체공사(광일)_10-1. 의장(영상관)" xfId="6351" xr:uid="{00000000-0005-0000-0000-0000D21C0000}"/>
    <cellStyle name="원_0009김포공항LED교체공사(광일)_D.보라산업" xfId="6362" xr:uid="{00000000-0005-0000-0000-0000D31C0000}"/>
    <cellStyle name="원_0009김포공항LED교체공사(광일)_강원지역본부(2006년_060109)" xfId="6352" xr:uid="{00000000-0005-0000-0000-0000D41C0000}"/>
    <cellStyle name="원_0009김포공항LED교체공사(광일)_경남지역본부-" xfId="6353" xr:uid="{00000000-0005-0000-0000-0000D51C0000}"/>
    <cellStyle name="원_0009김포공항LED교체공사(광일)_경북지역본부-" xfId="6354" xr:uid="{00000000-0005-0000-0000-0000D61C0000}"/>
    <cellStyle name="원_0009김포공항LED교체공사(광일)_수입원가계산서(앤화)" xfId="6355" xr:uid="{00000000-0005-0000-0000-0000D71C0000}"/>
    <cellStyle name="원_0009김포공항LED교체공사(광일)_신·재생에너지홍보관 전시물제작(전시조합)" xfId="6356" xr:uid="{00000000-0005-0000-0000-0000D81C0000}"/>
    <cellStyle name="원_0009김포공항LED교체공사(광일)_중부지역본부-" xfId="6357" xr:uid="{00000000-0005-0000-0000-0000D91C0000}"/>
    <cellStyle name="원_0009김포공항LED교체공사(광일)_축중기제조" xfId="6358" xr:uid="{00000000-0005-0000-0000-0000DA1C0000}"/>
    <cellStyle name="원_0009김포공항LED교체공사(광일)_충청지역본부-" xfId="6359" xr:uid="{00000000-0005-0000-0000-0000DB1C0000}"/>
    <cellStyle name="원_0009김포공항LED교체공사(광일)_통행료면탈방지시스템(최종)" xfId="6360" xr:uid="{00000000-0005-0000-0000-0000DC1C0000}"/>
    <cellStyle name="원_0009김포공항LED교체공사(광일)_호남지역본부-" xfId="6361" xr:uid="{00000000-0005-0000-0000-0000DD1C0000}"/>
    <cellStyle name="원_0011KIST소각설비제작설치" xfId="1265" xr:uid="{00000000-0005-0000-0000-0000DE1C0000}"/>
    <cellStyle name="원_0011KIST소각설비제작설치_1. 경북염색조합" xfId="6395" xr:uid="{00000000-0005-0000-0000-0000DF1C0000}"/>
    <cellStyle name="원_0011KIST소각설비제작설치_1. 경북염색조합123" xfId="6396" xr:uid="{00000000-0005-0000-0000-0000E01C0000}"/>
    <cellStyle name="원_0011KIST소각설비제작설치_1. 노면결빙감지설비(화흥-매립식-A-최종)" xfId="6397" xr:uid="{00000000-0005-0000-0000-0000E11C0000}"/>
    <cellStyle name="원_0011KIST소각설비제작설치_1. 전시물" xfId="6398" xr:uid="{00000000-0005-0000-0000-0000E21C0000}"/>
    <cellStyle name="원_0011KIST소각설비제작설치_10-1. 의장(영상관)" xfId="6399" xr:uid="{00000000-0005-0000-0000-0000E31C0000}"/>
    <cellStyle name="원_0011KIST소각설비제작설치_D.보라산업" xfId="6410" xr:uid="{00000000-0005-0000-0000-0000E41C0000}"/>
    <cellStyle name="원_0011KIST소각설비제작설치_강원지역본부(2006년_060109)" xfId="6400" xr:uid="{00000000-0005-0000-0000-0000E51C0000}"/>
    <cellStyle name="원_0011KIST소각설비제작설치_경남지역본부-" xfId="6401" xr:uid="{00000000-0005-0000-0000-0000E61C0000}"/>
    <cellStyle name="원_0011KIST소각설비제작설치_경북지역본부-" xfId="6402" xr:uid="{00000000-0005-0000-0000-0000E71C0000}"/>
    <cellStyle name="원_0011KIST소각설비제작설치_수입원가계산서(앤화)" xfId="6403" xr:uid="{00000000-0005-0000-0000-0000E81C0000}"/>
    <cellStyle name="원_0011KIST소각설비제작설치_신·재생에너지홍보관 전시물제작(전시조합)" xfId="6404" xr:uid="{00000000-0005-0000-0000-0000E91C0000}"/>
    <cellStyle name="원_0011KIST소각설비제작설치_중부지역본부-" xfId="6405" xr:uid="{00000000-0005-0000-0000-0000EA1C0000}"/>
    <cellStyle name="원_0011KIST소각설비제작설치_축중기제조" xfId="6406" xr:uid="{00000000-0005-0000-0000-0000EB1C0000}"/>
    <cellStyle name="원_0011KIST소각설비제작설치_충청지역본부-" xfId="6407" xr:uid="{00000000-0005-0000-0000-0000EC1C0000}"/>
    <cellStyle name="원_0011KIST소각설비제작설치_통행료면탈방지시스템(최종)" xfId="6408" xr:uid="{00000000-0005-0000-0000-0000ED1C0000}"/>
    <cellStyle name="원_0011KIST소각설비제작설치_호남지역본부-" xfId="6409" xr:uid="{00000000-0005-0000-0000-0000EE1C0000}"/>
    <cellStyle name="원_0011긴급전화기정산(99년형광일)" xfId="1263" xr:uid="{00000000-0005-0000-0000-0000EF1C0000}"/>
    <cellStyle name="원_0011긴급전화기정산(99년형광일)_1. 경북염색조합" xfId="6363" xr:uid="{00000000-0005-0000-0000-0000F01C0000}"/>
    <cellStyle name="원_0011긴급전화기정산(99년형광일)_1. 경북염색조합123" xfId="6364" xr:uid="{00000000-0005-0000-0000-0000F11C0000}"/>
    <cellStyle name="원_0011긴급전화기정산(99년형광일)_1. 노면결빙감지설비(화흥-매립식-A-최종)" xfId="6365" xr:uid="{00000000-0005-0000-0000-0000F21C0000}"/>
    <cellStyle name="원_0011긴급전화기정산(99년형광일)_1. 전시물" xfId="6366" xr:uid="{00000000-0005-0000-0000-0000F31C0000}"/>
    <cellStyle name="원_0011긴급전화기정산(99년형광일)_10-1. 의장(영상관)" xfId="6367" xr:uid="{00000000-0005-0000-0000-0000F41C0000}"/>
    <cellStyle name="원_0011긴급전화기정산(99년형광일)_D.보라산업" xfId="6378" xr:uid="{00000000-0005-0000-0000-0000F51C0000}"/>
    <cellStyle name="원_0011긴급전화기정산(99년형광일)_강원지역본부(2006년_060109)" xfId="6368" xr:uid="{00000000-0005-0000-0000-0000F61C0000}"/>
    <cellStyle name="원_0011긴급전화기정산(99년형광일)_경남지역본부-" xfId="6369" xr:uid="{00000000-0005-0000-0000-0000F71C0000}"/>
    <cellStyle name="원_0011긴급전화기정산(99년형광일)_경북지역본부-" xfId="6370" xr:uid="{00000000-0005-0000-0000-0000F81C0000}"/>
    <cellStyle name="원_0011긴급전화기정산(99년형광일)_수입원가계산서(앤화)" xfId="6371" xr:uid="{00000000-0005-0000-0000-0000F91C0000}"/>
    <cellStyle name="원_0011긴급전화기정산(99년형광일)_신·재생에너지홍보관 전시물제작(전시조합)" xfId="6372" xr:uid="{00000000-0005-0000-0000-0000FA1C0000}"/>
    <cellStyle name="원_0011긴급전화기정산(99년형광일)_중부지역본부-" xfId="6373" xr:uid="{00000000-0005-0000-0000-0000FB1C0000}"/>
    <cellStyle name="원_0011긴급전화기정산(99년형광일)_축중기제조" xfId="6374" xr:uid="{00000000-0005-0000-0000-0000FC1C0000}"/>
    <cellStyle name="원_0011긴급전화기정산(99년형광일)_충청지역본부-" xfId="6375" xr:uid="{00000000-0005-0000-0000-0000FD1C0000}"/>
    <cellStyle name="원_0011긴급전화기정산(99년형광일)_통행료면탈방지시스템(최종)" xfId="6376" xr:uid="{00000000-0005-0000-0000-0000FE1C0000}"/>
    <cellStyle name="원_0011긴급전화기정산(99년형광일)_호남지역본부-" xfId="6377" xr:uid="{00000000-0005-0000-0000-0000FF1C0000}"/>
    <cellStyle name="원_0011부산종합경기장전광판" xfId="1264" xr:uid="{00000000-0005-0000-0000-0000001D0000}"/>
    <cellStyle name="원_0011부산종합경기장전광판_1. 경북염색조합" xfId="6379" xr:uid="{00000000-0005-0000-0000-0000011D0000}"/>
    <cellStyle name="원_0011부산종합경기장전광판_1. 경북염색조합123" xfId="6380" xr:uid="{00000000-0005-0000-0000-0000021D0000}"/>
    <cellStyle name="원_0011부산종합경기장전광판_1. 노면결빙감지설비(화흥-매립식-A-최종)" xfId="6381" xr:uid="{00000000-0005-0000-0000-0000031D0000}"/>
    <cellStyle name="원_0011부산종합경기장전광판_1. 전시물" xfId="6382" xr:uid="{00000000-0005-0000-0000-0000041D0000}"/>
    <cellStyle name="원_0011부산종합경기장전광판_10-1. 의장(영상관)" xfId="6383" xr:uid="{00000000-0005-0000-0000-0000051D0000}"/>
    <cellStyle name="원_0011부산종합경기장전광판_D.보라산업" xfId="6394" xr:uid="{00000000-0005-0000-0000-0000061D0000}"/>
    <cellStyle name="원_0011부산종합경기장전광판_강원지역본부(2006년_060109)" xfId="6384" xr:uid="{00000000-0005-0000-0000-0000071D0000}"/>
    <cellStyle name="원_0011부산종합경기장전광판_경남지역본부-" xfId="6385" xr:uid="{00000000-0005-0000-0000-0000081D0000}"/>
    <cellStyle name="원_0011부산종합경기장전광판_경북지역본부-" xfId="6386" xr:uid="{00000000-0005-0000-0000-0000091D0000}"/>
    <cellStyle name="원_0011부산종합경기장전광판_수입원가계산서(앤화)" xfId="6387" xr:uid="{00000000-0005-0000-0000-00000A1D0000}"/>
    <cellStyle name="원_0011부산종합경기장전광판_신·재생에너지홍보관 전시물제작(전시조합)" xfId="6388" xr:uid="{00000000-0005-0000-0000-00000B1D0000}"/>
    <cellStyle name="원_0011부산종합경기장전광판_중부지역본부-" xfId="6389" xr:uid="{00000000-0005-0000-0000-00000C1D0000}"/>
    <cellStyle name="원_0011부산종합경기장전광판_축중기제조" xfId="6390" xr:uid="{00000000-0005-0000-0000-00000D1D0000}"/>
    <cellStyle name="원_0011부산종합경기장전광판_충청지역본부-" xfId="6391" xr:uid="{00000000-0005-0000-0000-00000E1D0000}"/>
    <cellStyle name="원_0011부산종합경기장전광판_통행료면탈방지시스템(최종)" xfId="6392" xr:uid="{00000000-0005-0000-0000-00000F1D0000}"/>
    <cellStyle name="원_0011부산종합경기장전광판_호남지역본부-" xfId="6393" xr:uid="{00000000-0005-0000-0000-0000101D0000}"/>
    <cellStyle name="원_0012문화유적지표석제작설치" xfId="1266" xr:uid="{00000000-0005-0000-0000-0000111D0000}"/>
    <cellStyle name="원_0012문화유적지표석제작설치_1. 경북염색조합" xfId="6411" xr:uid="{00000000-0005-0000-0000-0000121D0000}"/>
    <cellStyle name="원_0012문화유적지표석제작설치_1. 경북염색조합123" xfId="6412" xr:uid="{00000000-0005-0000-0000-0000131D0000}"/>
    <cellStyle name="원_0012문화유적지표석제작설치_1. 노면결빙감지설비(화흥-매립식-A-최종)" xfId="6413" xr:uid="{00000000-0005-0000-0000-0000141D0000}"/>
    <cellStyle name="원_0012문화유적지표석제작설치_1. 전시물" xfId="6414" xr:uid="{00000000-0005-0000-0000-0000151D0000}"/>
    <cellStyle name="원_0012문화유적지표석제작설치_10-1. 의장(영상관)" xfId="6415" xr:uid="{00000000-0005-0000-0000-0000161D0000}"/>
    <cellStyle name="원_0012문화유적지표석제작설치_D.보라산업" xfId="6426" xr:uid="{00000000-0005-0000-0000-0000171D0000}"/>
    <cellStyle name="원_0012문화유적지표석제작설치_강원지역본부(2006년_060109)" xfId="6416" xr:uid="{00000000-0005-0000-0000-0000181D0000}"/>
    <cellStyle name="원_0012문화유적지표석제작설치_경남지역본부-" xfId="6417" xr:uid="{00000000-0005-0000-0000-0000191D0000}"/>
    <cellStyle name="원_0012문화유적지표석제작설치_경북지역본부-" xfId="6418" xr:uid="{00000000-0005-0000-0000-00001A1D0000}"/>
    <cellStyle name="원_0012문화유적지표석제작설치_수입원가계산서(앤화)" xfId="6419" xr:uid="{00000000-0005-0000-0000-00001B1D0000}"/>
    <cellStyle name="원_0012문화유적지표석제작설치_신·재생에너지홍보관 전시물제작(전시조합)" xfId="6420" xr:uid="{00000000-0005-0000-0000-00001C1D0000}"/>
    <cellStyle name="원_0012문화유적지표석제작설치_중부지역본부-" xfId="6421" xr:uid="{00000000-0005-0000-0000-00001D1D0000}"/>
    <cellStyle name="원_0012문화유적지표석제작설치_축중기제조" xfId="6422" xr:uid="{00000000-0005-0000-0000-00001E1D0000}"/>
    <cellStyle name="원_0012문화유적지표석제작설치_충청지역본부-" xfId="6423" xr:uid="{00000000-0005-0000-0000-00001F1D0000}"/>
    <cellStyle name="원_0012문화유적지표석제작설치_통행료면탈방지시스템(최종)" xfId="6424" xr:uid="{00000000-0005-0000-0000-0000201D0000}"/>
    <cellStyle name="원_0012문화유적지표석제작설치_호남지역본부-" xfId="6425" xr:uid="{00000000-0005-0000-0000-0000211D0000}"/>
    <cellStyle name="원_0102국제조명신공항분수조명" xfId="1267" xr:uid="{00000000-0005-0000-0000-0000221D0000}"/>
    <cellStyle name="원_0102국제조명신공항분수조명_1. 경북염색조합" xfId="6427" xr:uid="{00000000-0005-0000-0000-0000231D0000}"/>
    <cellStyle name="원_0102국제조명신공항분수조명_1. 경북염색조합123" xfId="6428" xr:uid="{00000000-0005-0000-0000-0000241D0000}"/>
    <cellStyle name="원_0102국제조명신공항분수조명_1. 노면결빙감지설비(화흥-매립식-A-최종)" xfId="6429" xr:uid="{00000000-0005-0000-0000-0000251D0000}"/>
    <cellStyle name="원_0102국제조명신공항분수조명_1. 전시물" xfId="6430" xr:uid="{00000000-0005-0000-0000-0000261D0000}"/>
    <cellStyle name="원_0102국제조명신공항분수조명_10-1. 의장(영상관)" xfId="6431" xr:uid="{00000000-0005-0000-0000-0000271D0000}"/>
    <cellStyle name="원_0102국제조명신공항분수조명_D.보라산업" xfId="6442" xr:uid="{00000000-0005-0000-0000-0000281D0000}"/>
    <cellStyle name="원_0102국제조명신공항분수조명_강원지역본부(2006년_060109)" xfId="6432" xr:uid="{00000000-0005-0000-0000-0000291D0000}"/>
    <cellStyle name="원_0102국제조명신공항분수조명_경남지역본부-" xfId="6433" xr:uid="{00000000-0005-0000-0000-00002A1D0000}"/>
    <cellStyle name="원_0102국제조명신공항분수조명_경북지역본부-" xfId="6434" xr:uid="{00000000-0005-0000-0000-00002B1D0000}"/>
    <cellStyle name="원_0102국제조명신공항분수조명_수입원가계산서(앤화)" xfId="6435" xr:uid="{00000000-0005-0000-0000-00002C1D0000}"/>
    <cellStyle name="원_0102국제조명신공항분수조명_신·재생에너지홍보관 전시물제작(전시조합)" xfId="6436" xr:uid="{00000000-0005-0000-0000-00002D1D0000}"/>
    <cellStyle name="원_0102국제조명신공항분수조명_중부지역본부-" xfId="6437" xr:uid="{00000000-0005-0000-0000-00002E1D0000}"/>
    <cellStyle name="원_0102국제조명신공항분수조명_축중기제조" xfId="6438" xr:uid="{00000000-0005-0000-0000-00002F1D0000}"/>
    <cellStyle name="원_0102국제조명신공항분수조명_충청지역본부-" xfId="6439" xr:uid="{00000000-0005-0000-0000-0000301D0000}"/>
    <cellStyle name="원_0102국제조명신공항분수조명_통행료면탈방지시스템(최종)" xfId="6440" xr:uid="{00000000-0005-0000-0000-0000311D0000}"/>
    <cellStyle name="원_0102국제조명신공항분수조명_호남지역본부-" xfId="6441" xr:uid="{00000000-0005-0000-0000-0000321D0000}"/>
    <cellStyle name="원_0103회전식현수막게시대제작설치" xfId="1268" xr:uid="{00000000-0005-0000-0000-0000331D0000}"/>
    <cellStyle name="원_0104포항시침출수처리시스템" xfId="1269" xr:uid="{00000000-0005-0000-0000-0000341D0000}"/>
    <cellStyle name="원_0105담배자판기개조원가" xfId="1270" xr:uid="{00000000-0005-0000-0000-0000351D0000}"/>
    <cellStyle name="원_0105담배자판기개조원가_1. 경북염색조합" xfId="6443" xr:uid="{00000000-0005-0000-0000-0000361D0000}"/>
    <cellStyle name="원_0105담배자판기개조원가_1. 경북염색조합123" xfId="6444" xr:uid="{00000000-0005-0000-0000-0000371D0000}"/>
    <cellStyle name="원_0105담배자판기개조원가_1. 노면결빙감지설비(화흥-매립식-A-최종)" xfId="6445" xr:uid="{00000000-0005-0000-0000-0000381D0000}"/>
    <cellStyle name="원_0105담배자판기개조원가_1. 전시물" xfId="6446" xr:uid="{00000000-0005-0000-0000-0000391D0000}"/>
    <cellStyle name="원_0105담배자판기개조원가_10-1. 의장(영상관)" xfId="6447" xr:uid="{00000000-0005-0000-0000-00003A1D0000}"/>
    <cellStyle name="원_0105담배자판기개조원가_D.보라산업" xfId="6458" xr:uid="{00000000-0005-0000-0000-00003B1D0000}"/>
    <cellStyle name="원_0105담배자판기개조원가_강원지역본부(2006년_060109)" xfId="6448" xr:uid="{00000000-0005-0000-0000-00003C1D0000}"/>
    <cellStyle name="원_0105담배자판기개조원가_경남지역본부-" xfId="6449" xr:uid="{00000000-0005-0000-0000-00003D1D0000}"/>
    <cellStyle name="원_0105담배자판기개조원가_경북지역본부-" xfId="6450" xr:uid="{00000000-0005-0000-0000-00003E1D0000}"/>
    <cellStyle name="원_0105담배자판기개조원가_수입원가계산서(앤화)" xfId="6451" xr:uid="{00000000-0005-0000-0000-00003F1D0000}"/>
    <cellStyle name="원_0105담배자판기개조원가_신·재생에너지홍보관 전시물제작(전시조합)" xfId="6452" xr:uid="{00000000-0005-0000-0000-0000401D0000}"/>
    <cellStyle name="원_0105담배자판기개조원가_중부지역본부-" xfId="6453" xr:uid="{00000000-0005-0000-0000-0000411D0000}"/>
    <cellStyle name="원_0105담배자판기개조원가_축중기제조" xfId="6454" xr:uid="{00000000-0005-0000-0000-0000421D0000}"/>
    <cellStyle name="원_0105담배자판기개조원가_충청지역본부-" xfId="6455" xr:uid="{00000000-0005-0000-0000-0000431D0000}"/>
    <cellStyle name="원_0105담배자판기개조원가_통행료면탈방지시스템(최종)" xfId="6456" xr:uid="{00000000-0005-0000-0000-0000441D0000}"/>
    <cellStyle name="원_0105담배자판기개조원가_호남지역본부-" xfId="6457" xr:uid="{00000000-0005-0000-0000-0000451D0000}"/>
    <cellStyle name="원_0106LG인버터냉난방기제작-1" xfId="1271" xr:uid="{00000000-0005-0000-0000-0000461D0000}"/>
    <cellStyle name="원_0106LG인버터냉난방기제작-1_1. 경북염색조합" xfId="6459" xr:uid="{00000000-0005-0000-0000-0000471D0000}"/>
    <cellStyle name="원_0106LG인버터냉난방기제작-1_1. 경북염색조합123" xfId="6460" xr:uid="{00000000-0005-0000-0000-0000481D0000}"/>
    <cellStyle name="원_0106LG인버터냉난방기제작-1_1. 노면결빙감지설비(화흥-매립식-A-최종)" xfId="6461" xr:uid="{00000000-0005-0000-0000-0000491D0000}"/>
    <cellStyle name="원_0106LG인버터냉난방기제작-1_1. 전시물" xfId="6462" xr:uid="{00000000-0005-0000-0000-00004A1D0000}"/>
    <cellStyle name="원_0106LG인버터냉난방기제작-1_10-1. 의장(영상관)" xfId="6463" xr:uid="{00000000-0005-0000-0000-00004B1D0000}"/>
    <cellStyle name="원_0106LG인버터냉난방기제작-1_D.보라산업" xfId="6474" xr:uid="{00000000-0005-0000-0000-00004C1D0000}"/>
    <cellStyle name="원_0106LG인버터냉난방기제작-1_강원지역본부(2006년_060109)" xfId="6464" xr:uid="{00000000-0005-0000-0000-00004D1D0000}"/>
    <cellStyle name="원_0106LG인버터냉난방기제작-1_경남지역본부-" xfId="6465" xr:uid="{00000000-0005-0000-0000-00004E1D0000}"/>
    <cellStyle name="원_0106LG인버터냉난방기제작-1_경북지역본부-" xfId="6466" xr:uid="{00000000-0005-0000-0000-00004F1D0000}"/>
    <cellStyle name="원_0106LG인버터냉난방기제작-1_수입원가계산서(앤화)" xfId="6467" xr:uid="{00000000-0005-0000-0000-0000501D0000}"/>
    <cellStyle name="원_0106LG인버터냉난방기제작-1_신·재생에너지홍보관 전시물제작(전시조합)" xfId="6468" xr:uid="{00000000-0005-0000-0000-0000511D0000}"/>
    <cellStyle name="원_0106LG인버터냉난방기제작-1_중부지역본부-" xfId="6469" xr:uid="{00000000-0005-0000-0000-0000521D0000}"/>
    <cellStyle name="원_0106LG인버터냉난방기제작-1_축중기제조" xfId="6470" xr:uid="{00000000-0005-0000-0000-0000531D0000}"/>
    <cellStyle name="원_0106LG인버터냉난방기제작-1_충청지역본부-" xfId="6471" xr:uid="{00000000-0005-0000-0000-0000541D0000}"/>
    <cellStyle name="원_0106LG인버터냉난방기제작-1_통행료면탈방지시스템(최종)" xfId="6472" xr:uid="{00000000-0005-0000-0000-0000551D0000}"/>
    <cellStyle name="원_0106LG인버터냉난방기제작-1_호남지역본부-" xfId="6473" xr:uid="{00000000-0005-0000-0000-0000561D0000}"/>
    <cellStyle name="원_0107광전송장비구매설치" xfId="1272" xr:uid="{00000000-0005-0000-0000-0000571D0000}"/>
    <cellStyle name="원_0107광전송장비구매설치_1. 경북염색조합" xfId="6475" xr:uid="{00000000-0005-0000-0000-0000581D0000}"/>
    <cellStyle name="원_0107광전송장비구매설치_1. 경북염색조합123" xfId="6476" xr:uid="{00000000-0005-0000-0000-0000591D0000}"/>
    <cellStyle name="원_0107광전송장비구매설치_1. 노면결빙감지설비(화흥-매립식-A-최종)" xfId="6477" xr:uid="{00000000-0005-0000-0000-00005A1D0000}"/>
    <cellStyle name="원_0107광전송장비구매설치_1. 전시물" xfId="6478" xr:uid="{00000000-0005-0000-0000-00005B1D0000}"/>
    <cellStyle name="원_0107광전송장비구매설치_10-1. 의장(영상관)" xfId="6479" xr:uid="{00000000-0005-0000-0000-00005C1D0000}"/>
    <cellStyle name="원_0107광전송장비구매설치_D.보라산업" xfId="6490" xr:uid="{00000000-0005-0000-0000-00005D1D0000}"/>
    <cellStyle name="원_0107광전송장비구매설치_강원지역본부(2006년_060109)" xfId="6480" xr:uid="{00000000-0005-0000-0000-00005E1D0000}"/>
    <cellStyle name="원_0107광전송장비구매설치_경남지역본부-" xfId="6481" xr:uid="{00000000-0005-0000-0000-00005F1D0000}"/>
    <cellStyle name="원_0107광전송장비구매설치_경북지역본부-" xfId="6482" xr:uid="{00000000-0005-0000-0000-0000601D0000}"/>
    <cellStyle name="원_0107광전송장비구매설치_수입원가계산서(앤화)" xfId="6483" xr:uid="{00000000-0005-0000-0000-0000611D0000}"/>
    <cellStyle name="원_0107광전송장비구매설치_신·재생에너지홍보관 전시물제작(전시조합)" xfId="6484" xr:uid="{00000000-0005-0000-0000-0000621D0000}"/>
    <cellStyle name="원_0107광전송장비구매설치_중부지역본부-" xfId="6485" xr:uid="{00000000-0005-0000-0000-0000631D0000}"/>
    <cellStyle name="원_0107광전송장비구매설치_축중기제조" xfId="6486" xr:uid="{00000000-0005-0000-0000-0000641D0000}"/>
    <cellStyle name="원_0107광전송장비구매설치_충청지역본부-" xfId="6487" xr:uid="{00000000-0005-0000-0000-0000651D0000}"/>
    <cellStyle name="원_0107광전송장비구매설치_통행료면탈방지시스템(최종)" xfId="6488" xr:uid="{00000000-0005-0000-0000-0000661D0000}"/>
    <cellStyle name="원_0107광전송장비구매설치_호남지역본부-" xfId="6489" xr:uid="{00000000-0005-0000-0000-0000671D0000}"/>
    <cellStyle name="원_0107도공IBS설비SW부문(참조)" xfId="1273" xr:uid="{00000000-0005-0000-0000-0000681D0000}"/>
    <cellStyle name="원_0107도공IBS설비SW부문(참조)_1. 경북염색조합" xfId="6491" xr:uid="{00000000-0005-0000-0000-0000691D0000}"/>
    <cellStyle name="원_0107도공IBS설비SW부문(참조)_1. 경북염색조합123" xfId="6492" xr:uid="{00000000-0005-0000-0000-00006A1D0000}"/>
    <cellStyle name="원_0107도공IBS설비SW부문(참조)_1. 노면결빙감지설비(화흥-매립식-A-최종)" xfId="6493" xr:uid="{00000000-0005-0000-0000-00006B1D0000}"/>
    <cellStyle name="원_0107도공IBS설비SW부문(참조)_1. 전시물" xfId="6494" xr:uid="{00000000-0005-0000-0000-00006C1D0000}"/>
    <cellStyle name="원_0107도공IBS설비SW부문(참조)_10-1. 의장(영상관)" xfId="6495" xr:uid="{00000000-0005-0000-0000-00006D1D0000}"/>
    <cellStyle name="원_0107도공IBS설비SW부문(참조)_D.보라산업" xfId="6506" xr:uid="{00000000-0005-0000-0000-00006E1D0000}"/>
    <cellStyle name="원_0107도공IBS설비SW부문(참조)_강원지역본부(2006년_060109)" xfId="6496" xr:uid="{00000000-0005-0000-0000-00006F1D0000}"/>
    <cellStyle name="원_0107도공IBS설비SW부문(참조)_경남지역본부-" xfId="6497" xr:uid="{00000000-0005-0000-0000-0000701D0000}"/>
    <cellStyle name="원_0107도공IBS설비SW부문(참조)_경북지역본부-" xfId="6498" xr:uid="{00000000-0005-0000-0000-0000711D0000}"/>
    <cellStyle name="원_0107도공IBS설비SW부문(참조)_수입원가계산서(앤화)" xfId="6499" xr:uid="{00000000-0005-0000-0000-0000721D0000}"/>
    <cellStyle name="원_0107도공IBS설비SW부문(참조)_신·재생에너지홍보관 전시물제작(전시조합)" xfId="6500" xr:uid="{00000000-0005-0000-0000-0000731D0000}"/>
    <cellStyle name="원_0107도공IBS설비SW부문(참조)_중부지역본부-" xfId="6501" xr:uid="{00000000-0005-0000-0000-0000741D0000}"/>
    <cellStyle name="원_0107도공IBS설비SW부문(참조)_축중기제조" xfId="6502" xr:uid="{00000000-0005-0000-0000-0000751D0000}"/>
    <cellStyle name="원_0107도공IBS설비SW부문(참조)_충청지역본부-" xfId="6503" xr:uid="{00000000-0005-0000-0000-0000761D0000}"/>
    <cellStyle name="원_0107도공IBS설비SW부문(참조)_통행료면탈방지시스템(최종)" xfId="6504" xr:uid="{00000000-0005-0000-0000-0000771D0000}"/>
    <cellStyle name="원_0107도공IBS설비SW부문(참조)_호남지역본부-" xfId="6505" xr:uid="{00000000-0005-0000-0000-0000781D0000}"/>
    <cellStyle name="원_0107문화재복원용목재-8월6일" xfId="1274" xr:uid="{00000000-0005-0000-0000-0000791D0000}"/>
    <cellStyle name="원_0107문화재복원용목재-8월6일_1. 경북염색조합" xfId="6507" xr:uid="{00000000-0005-0000-0000-00007A1D0000}"/>
    <cellStyle name="원_0107문화재복원용목재-8월6일_1. 경북염색조합123" xfId="6508" xr:uid="{00000000-0005-0000-0000-00007B1D0000}"/>
    <cellStyle name="원_0107문화재복원용목재-8월6일_1. 노면결빙감지설비(화흥-매립식-A-최종)" xfId="6509" xr:uid="{00000000-0005-0000-0000-00007C1D0000}"/>
    <cellStyle name="원_0107문화재복원용목재-8월6일_1. 전시물" xfId="6510" xr:uid="{00000000-0005-0000-0000-00007D1D0000}"/>
    <cellStyle name="원_0107문화재복원용목재-8월6일_10-1. 의장(영상관)" xfId="6511" xr:uid="{00000000-0005-0000-0000-00007E1D0000}"/>
    <cellStyle name="원_0107문화재복원용목재-8월6일_D.보라산업" xfId="6522" xr:uid="{00000000-0005-0000-0000-00007F1D0000}"/>
    <cellStyle name="원_0107문화재복원용목재-8월6일_강원지역본부(2006년_060109)" xfId="6512" xr:uid="{00000000-0005-0000-0000-0000801D0000}"/>
    <cellStyle name="원_0107문화재복원용목재-8월6일_경남지역본부-" xfId="6513" xr:uid="{00000000-0005-0000-0000-0000811D0000}"/>
    <cellStyle name="원_0107문화재복원용목재-8월6일_경북지역본부-" xfId="6514" xr:uid="{00000000-0005-0000-0000-0000821D0000}"/>
    <cellStyle name="원_0107문화재복원용목재-8월6일_수입원가계산서(앤화)" xfId="6515" xr:uid="{00000000-0005-0000-0000-0000831D0000}"/>
    <cellStyle name="원_0107문화재복원용목재-8월6일_신·재생에너지홍보관 전시물제작(전시조합)" xfId="6516" xr:uid="{00000000-0005-0000-0000-0000841D0000}"/>
    <cellStyle name="원_0107문화재복원용목재-8월6일_중부지역본부-" xfId="6517" xr:uid="{00000000-0005-0000-0000-0000851D0000}"/>
    <cellStyle name="원_0107문화재복원용목재-8월6일_축중기제조" xfId="6518" xr:uid="{00000000-0005-0000-0000-0000861D0000}"/>
    <cellStyle name="원_0107문화재복원용목재-8월6일_충청지역본부-" xfId="6519" xr:uid="{00000000-0005-0000-0000-0000871D0000}"/>
    <cellStyle name="원_0107문화재복원용목재-8월6일_통행료면탈방지시스템(최종)" xfId="6520" xr:uid="{00000000-0005-0000-0000-0000881D0000}"/>
    <cellStyle name="원_0107문화재복원용목재-8월6일_호남지역본부-" xfId="6521" xr:uid="{00000000-0005-0000-0000-0000891D0000}"/>
    <cellStyle name="원_0107포천영중수배전반(제조,설치)" xfId="1275" xr:uid="{00000000-0005-0000-0000-00008A1D0000}"/>
    <cellStyle name="원_0107포천영중수배전반(제조,설치)_1. 경북염색조합" xfId="6523" xr:uid="{00000000-0005-0000-0000-00008B1D0000}"/>
    <cellStyle name="원_0107포천영중수배전반(제조,설치)_1. 경북염색조합123" xfId="6524" xr:uid="{00000000-0005-0000-0000-00008C1D0000}"/>
    <cellStyle name="원_0107포천영중수배전반(제조,설치)_1. 노면결빙감지설비(화흥-매립식-A-최종)" xfId="6525" xr:uid="{00000000-0005-0000-0000-00008D1D0000}"/>
    <cellStyle name="원_0107포천영중수배전반(제조,설치)_1. 전시물" xfId="6526" xr:uid="{00000000-0005-0000-0000-00008E1D0000}"/>
    <cellStyle name="원_0107포천영중수배전반(제조,설치)_10-1. 의장(영상관)" xfId="6527" xr:uid="{00000000-0005-0000-0000-00008F1D0000}"/>
    <cellStyle name="원_0107포천영중수배전반(제조,설치)_D.보라산업" xfId="6538" xr:uid="{00000000-0005-0000-0000-0000901D0000}"/>
    <cellStyle name="원_0107포천영중수배전반(제조,설치)_강원지역본부(2006년_060109)" xfId="6528" xr:uid="{00000000-0005-0000-0000-0000911D0000}"/>
    <cellStyle name="원_0107포천영중수배전반(제조,설치)_경남지역본부-" xfId="6529" xr:uid="{00000000-0005-0000-0000-0000921D0000}"/>
    <cellStyle name="원_0107포천영중수배전반(제조,설치)_경북지역본부-" xfId="6530" xr:uid="{00000000-0005-0000-0000-0000931D0000}"/>
    <cellStyle name="원_0107포천영중수배전반(제조,설치)_수입원가계산서(앤화)" xfId="6531" xr:uid="{00000000-0005-0000-0000-0000941D0000}"/>
    <cellStyle name="원_0107포천영중수배전반(제조,설치)_신·재생에너지홍보관 전시물제작(전시조합)" xfId="6532" xr:uid="{00000000-0005-0000-0000-0000951D0000}"/>
    <cellStyle name="원_0107포천영중수배전반(제조,설치)_중부지역본부-" xfId="6533" xr:uid="{00000000-0005-0000-0000-0000961D0000}"/>
    <cellStyle name="원_0107포천영중수배전반(제조,설치)_축중기제조" xfId="6534" xr:uid="{00000000-0005-0000-0000-0000971D0000}"/>
    <cellStyle name="원_0107포천영중수배전반(제조,설치)_충청지역본부-" xfId="6535" xr:uid="{00000000-0005-0000-0000-0000981D0000}"/>
    <cellStyle name="원_0107포천영중수배전반(제조,설치)_통행료면탈방지시스템(최종)" xfId="6536" xr:uid="{00000000-0005-0000-0000-0000991D0000}"/>
    <cellStyle name="원_0107포천영중수배전반(제조,설치)_호남지역본부-" xfId="6537" xr:uid="{00000000-0005-0000-0000-00009A1D0000}"/>
    <cellStyle name="원_0108농기반미곡건조기제작설치" xfId="1276" xr:uid="{00000000-0005-0000-0000-00009B1D0000}"/>
    <cellStyle name="원_0108담배인삼공사영업춘추복" xfId="1277" xr:uid="{00000000-0005-0000-0000-00009C1D0000}"/>
    <cellStyle name="원_0108한국전기교통-LED교통신호등((원본))" xfId="1278" xr:uid="{00000000-0005-0000-0000-00009D1D0000}"/>
    <cellStyle name="원_0108한국전기교통-LED교통신호등((원본))_1. 경북염색조합" xfId="6539" xr:uid="{00000000-0005-0000-0000-00009E1D0000}"/>
    <cellStyle name="원_0108한국전기교통-LED교통신호등((원본))_1. 경북염색조합123" xfId="6540" xr:uid="{00000000-0005-0000-0000-00009F1D0000}"/>
    <cellStyle name="원_0108한국전기교통-LED교통신호등((원본))_1. 노면결빙감지설비(화흥-매립식-A-최종)" xfId="6541" xr:uid="{00000000-0005-0000-0000-0000A01D0000}"/>
    <cellStyle name="원_0108한국전기교통-LED교통신호등((원본))_1. 전시물" xfId="6542" xr:uid="{00000000-0005-0000-0000-0000A11D0000}"/>
    <cellStyle name="원_0108한국전기교통-LED교통신호등((원본))_10-1. 의장(영상관)" xfId="6543" xr:uid="{00000000-0005-0000-0000-0000A21D0000}"/>
    <cellStyle name="원_0108한국전기교통-LED교통신호등((원본))_D.보라산업" xfId="6554" xr:uid="{00000000-0005-0000-0000-0000A31D0000}"/>
    <cellStyle name="원_0108한국전기교통-LED교통신호등((원본))_강원지역본부(2006년_060109)" xfId="6544" xr:uid="{00000000-0005-0000-0000-0000A41D0000}"/>
    <cellStyle name="원_0108한국전기교통-LED교통신호등((원본))_경남지역본부-" xfId="6545" xr:uid="{00000000-0005-0000-0000-0000A51D0000}"/>
    <cellStyle name="원_0108한국전기교통-LED교통신호등((원본))_경북지역본부-" xfId="6546" xr:uid="{00000000-0005-0000-0000-0000A61D0000}"/>
    <cellStyle name="원_0108한국전기교통-LED교통신호등((원본))_수입원가계산서(앤화)" xfId="6547" xr:uid="{00000000-0005-0000-0000-0000A71D0000}"/>
    <cellStyle name="원_0108한국전기교통-LED교통신호등((원본))_신·재생에너지홍보관 전시물제작(전시조합)" xfId="6548" xr:uid="{00000000-0005-0000-0000-0000A81D0000}"/>
    <cellStyle name="원_0108한국전기교통-LED교통신호등((원본))_중부지역본부-" xfId="6549" xr:uid="{00000000-0005-0000-0000-0000A91D0000}"/>
    <cellStyle name="원_0108한국전기교통-LED교통신호등((원본))_축중기제조" xfId="6550" xr:uid="{00000000-0005-0000-0000-0000AA1D0000}"/>
    <cellStyle name="원_0108한국전기교통-LED교통신호등((원본))_충청지역본부-" xfId="6551" xr:uid="{00000000-0005-0000-0000-0000AB1D0000}"/>
    <cellStyle name="원_0108한국전기교통-LED교통신호등((원본))_통행료면탈방지시스템(최종)" xfId="6552" xr:uid="{00000000-0005-0000-0000-0000AC1D0000}"/>
    <cellStyle name="원_0108한국전기교통-LED교통신호등((원본))_호남지역본부-" xfId="6553" xr:uid="{00000000-0005-0000-0000-0000AD1D0000}"/>
    <cellStyle name="원_0111해양수산부등명기제작" xfId="1279" xr:uid="{00000000-0005-0000-0000-0000AE1D0000}"/>
    <cellStyle name="원_0111해양수산부등명기제작_1. 경북염색조합" xfId="6555" xr:uid="{00000000-0005-0000-0000-0000AF1D0000}"/>
    <cellStyle name="원_0111해양수산부등명기제작_1. 경북염색조합123" xfId="6556" xr:uid="{00000000-0005-0000-0000-0000B01D0000}"/>
    <cellStyle name="원_0111해양수산부등명기제작_1. 노면결빙감지설비(화흥-매립식-A-최종)" xfId="6557" xr:uid="{00000000-0005-0000-0000-0000B11D0000}"/>
    <cellStyle name="원_0111해양수산부등명기제작_1. 전시물" xfId="6558" xr:uid="{00000000-0005-0000-0000-0000B21D0000}"/>
    <cellStyle name="원_0111해양수산부등명기제작_10-1. 의장(영상관)" xfId="6559" xr:uid="{00000000-0005-0000-0000-0000B31D0000}"/>
    <cellStyle name="원_0111해양수산부등명기제작_D.보라산업" xfId="6570" xr:uid="{00000000-0005-0000-0000-0000B41D0000}"/>
    <cellStyle name="원_0111해양수산부등명기제작_강원지역본부(2006년_060109)" xfId="6560" xr:uid="{00000000-0005-0000-0000-0000B51D0000}"/>
    <cellStyle name="원_0111해양수산부등명기제작_경남지역본부-" xfId="6561" xr:uid="{00000000-0005-0000-0000-0000B61D0000}"/>
    <cellStyle name="원_0111해양수산부등명기제작_경북지역본부-" xfId="6562" xr:uid="{00000000-0005-0000-0000-0000B71D0000}"/>
    <cellStyle name="원_0111해양수산부등명기제작_수입원가계산서(앤화)" xfId="6563" xr:uid="{00000000-0005-0000-0000-0000B81D0000}"/>
    <cellStyle name="원_0111해양수산부등명기제작_신·재생에너지홍보관 전시물제작(전시조합)" xfId="6564" xr:uid="{00000000-0005-0000-0000-0000B91D0000}"/>
    <cellStyle name="원_0111해양수산부등명기제작_중부지역본부-" xfId="6565" xr:uid="{00000000-0005-0000-0000-0000BA1D0000}"/>
    <cellStyle name="원_0111해양수산부등명기제작_축중기제조" xfId="6566" xr:uid="{00000000-0005-0000-0000-0000BB1D0000}"/>
    <cellStyle name="원_0111해양수산부등명기제작_충청지역본부-" xfId="6567" xr:uid="{00000000-0005-0000-0000-0000BC1D0000}"/>
    <cellStyle name="원_0111해양수산부등명기제작_통행료면탈방지시스템(최종)" xfId="6568" xr:uid="{00000000-0005-0000-0000-0000BD1D0000}"/>
    <cellStyle name="원_0111해양수산부등명기제작_호남지역본부-" xfId="6569" xr:uid="{00000000-0005-0000-0000-0000BE1D0000}"/>
    <cellStyle name="원_0111핸디소프트-전자표준문서시스템" xfId="1280" xr:uid="{00000000-0005-0000-0000-0000BF1D0000}"/>
    <cellStyle name="원_0112금감원사무자동화시스템" xfId="1281" xr:uid="{00000000-0005-0000-0000-0000C01D0000}"/>
    <cellStyle name="원_0112금감원사무자동화시스템_1. 경북염색조합" xfId="6571" xr:uid="{00000000-0005-0000-0000-0000C11D0000}"/>
    <cellStyle name="원_0112금감원사무자동화시스템_1. 경북염색조합123" xfId="6572" xr:uid="{00000000-0005-0000-0000-0000C21D0000}"/>
    <cellStyle name="원_0112금감원사무자동화시스템_1. 노면결빙감지설비(화흥-매립식-A-최종)" xfId="6573" xr:uid="{00000000-0005-0000-0000-0000C31D0000}"/>
    <cellStyle name="원_0112금감원사무자동화시스템_1. 전시물" xfId="6574" xr:uid="{00000000-0005-0000-0000-0000C41D0000}"/>
    <cellStyle name="원_0112금감원사무자동화시스템_10-1. 의장(영상관)" xfId="6575" xr:uid="{00000000-0005-0000-0000-0000C51D0000}"/>
    <cellStyle name="원_0112금감원사무자동화시스템_D.보라산업" xfId="6586" xr:uid="{00000000-0005-0000-0000-0000C61D0000}"/>
    <cellStyle name="원_0112금감원사무자동화시스템_강원지역본부(2006년_060109)" xfId="6576" xr:uid="{00000000-0005-0000-0000-0000C71D0000}"/>
    <cellStyle name="원_0112금감원사무자동화시스템_경남지역본부-" xfId="6577" xr:uid="{00000000-0005-0000-0000-0000C81D0000}"/>
    <cellStyle name="원_0112금감원사무자동화시스템_경북지역본부-" xfId="6578" xr:uid="{00000000-0005-0000-0000-0000C91D0000}"/>
    <cellStyle name="원_0112금감원사무자동화시스템_수입원가계산서(앤화)" xfId="6579" xr:uid="{00000000-0005-0000-0000-0000CA1D0000}"/>
    <cellStyle name="원_0112금감원사무자동화시스템_신·재생에너지홍보관 전시물제작(전시조합)" xfId="6580" xr:uid="{00000000-0005-0000-0000-0000CB1D0000}"/>
    <cellStyle name="원_0112금감원사무자동화시스템_중부지역본부-" xfId="6581" xr:uid="{00000000-0005-0000-0000-0000CC1D0000}"/>
    <cellStyle name="원_0112금감원사무자동화시스템_축중기제조" xfId="6582" xr:uid="{00000000-0005-0000-0000-0000CD1D0000}"/>
    <cellStyle name="원_0112금감원사무자동화시스템_충청지역본부-" xfId="6583" xr:uid="{00000000-0005-0000-0000-0000CE1D0000}"/>
    <cellStyle name="원_0112금감원사무자동화시스템_통행료면탈방지시스템(최종)" xfId="6584" xr:uid="{00000000-0005-0000-0000-0000CF1D0000}"/>
    <cellStyle name="원_0112금감원사무자동화시스템_호남지역본부-" xfId="6585" xr:uid="{00000000-0005-0000-0000-0000D01D0000}"/>
    <cellStyle name="원_0112수도권매립지SW원가" xfId="1282" xr:uid="{00000000-0005-0000-0000-0000D11D0000}"/>
    <cellStyle name="원_0112수도권매립지SW원가_1. 경북염색조합" xfId="6587" xr:uid="{00000000-0005-0000-0000-0000D21D0000}"/>
    <cellStyle name="원_0112수도권매립지SW원가_1. 경북염색조합123" xfId="6588" xr:uid="{00000000-0005-0000-0000-0000D31D0000}"/>
    <cellStyle name="원_0112수도권매립지SW원가_1. 노면결빙감지설비(화흥-매립식-A-최종)" xfId="6589" xr:uid="{00000000-0005-0000-0000-0000D41D0000}"/>
    <cellStyle name="원_0112수도권매립지SW원가_1. 전시물" xfId="6590" xr:uid="{00000000-0005-0000-0000-0000D51D0000}"/>
    <cellStyle name="원_0112수도권매립지SW원가_10-1. 의장(영상관)" xfId="6591" xr:uid="{00000000-0005-0000-0000-0000D61D0000}"/>
    <cellStyle name="원_0112수도권매립지SW원가_D.보라산업" xfId="6602" xr:uid="{00000000-0005-0000-0000-0000D71D0000}"/>
    <cellStyle name="원_0112수도권매립지SW원가_강원지역본부(2006년_060109)" xfId="6592" xr:uid="{00000000-0005-0000-0000-0000D81D0000}"/>
    <cellStyle name="원_0112수도권매립지SW원가_경남지역본부-" xfId="6593" xr:uid="{00000000-0005-0000-0000-0000D91D0000}"/>
    <cellStyle name="원_0112수도권매립지SW원가_경북지역본부-" xfId="6594" xr:uid="{00000000-0005-0000-0000-0000DA1D0000}"/>
    <cellStyle name="원_0112수도권매립지SW원가_수입원가계산서(앤화)" xfId="6595" xr:uid="{00000000-0005-0000-0000-0000DB1D0000}"/>
    <cellStyle name="원_0112수도권매립지SW원가_신·재생에너지홍보관 전시물제작(전시조합)" xfId="6596" xr:uid="{00000000-0005-0000-0000-0000DC1D0000}"/>
    <cellStyle name="원_0112수도권매립지SW원가_중부지역본부-" xfId="6597" xr:uid="{00000000-0005-0000-0000-0000DD1D0000}"/>
    <cellStyle name="원_0112수도권매립지SW원가_축중기제조" xfId="6598" xr:uid="{00000000-0005-0000-0000-0000DE1D0000}"/>
    <cellStyle name="원_0112수도권매립지SW원가_충청지역본부-" xfId="6599" xr:uid="{00000000-0005-0000-0000-0000DF1D0000}"/>
    <cellStyle name="원_0112수도권매립지SW원가_통행료면탈방지시스템(최종)" xfId="6600" xr:uid="{00000000-0005-0000-0000-0000E01D0000}"/>
    <cellStyle name="원_0112수도권매립지SW원가_호남지역본부-" xfId="6601" xr:uid="{00000000-0005-0000-0000-0000E11D0000}"/>
    <cellStyle name="원_0112중고원-HRD종합정보망구축(完)" xfId="1283" xr:uid="{00000000-0005-0000-0000-0000E21D0000}"/>
    <cellStyle name="원_0201종합예술회관의자제작설치" xfId="6603" xr:uid="{00000000-0005-0000-0000-0000E31D0000}"/>
    <cellStyle name="원_0201종합예술회관의자제작설치_1. 경기35차로하이패스" xfId="6604" xr:uid="{00000000-0005-0000-0000-0000E41D0000}"/>
    <cellStyle name="원_0201종합예술회관의자제작설치_1. 경북염색조합" xfId="6605" xr:uid="{00000000-0005-0000-0000-0000E51D0000}"/>
    <cellStyle name="원_0201종합예술회관의자제작설치_1. 경북염색조합123" xfId="6606" xr:uid="{00000000-0005-0000-0000-0000E61D0000}"/>
    <cellStyle name="원_0201종합예술회관의자제작설치_1. 노면결빙감지설비(화흥-매립식-A-최종)" xfId="6607" xr:uid="{00000000-0005-0000-0000-0000E71D0000}"/>
    <cellStyle name="원_0201종합예술회관의자제작설치_1. 전시물" xfId="6608" xr:uid="{00000000-0005-0000-0000-0000E81D0000}"/>
    <cellStyle name="원_0201종합예술회관의자제작설치_10-1. 의장(영상관)" xfId="6609" xr:uid="{00000000-0005-0000-0000-0000E91D0000}"/>
    <cellStyle name="원_0201종합예술회관의자제작설치_D.보라산업" xfId="6613" xr:uid="{00000000-0005-0000-0000-0000EA1D0000}"/>
    <cellStyle name="원_0201종합예술회관의자제작설치_수입원가계산서(앤화)" xfId="6610" xr:uid="{00000000-0005-0000-0000-0000EB1D0000}"/>
    <cellStyle name="원_0201종합예술회관의자제작설치_신·재생에너지홍보관 전시물제작(전시조합)" xfId="6611" xr:uid="{00000000-0005-0000-0000-0000EC1D0000}"/>
    <cellStyle name="원_0201종합예술회관의자제작설치_축중기제조" xfId="6612" xr:uid="{00000000-0005-0000-0000-0000ED1D0000}"/>
    <cellStyle name="원_0201종합예술회관의자제작설치-1" xfId="1284" xr:uid="{00000000-0005-0000-0000-0000EE1D0000}"/>
    <cellStyle name="원_0202마사회근무복" xfId="1285" xr:uid="{00000000-0005-0000-0000-0000EF1D0000}"/>
    <cellStyle name="원_0202마사회근무복_1. 경북염색조합" xfId="6614" xr:uid="{00000000-0005-0000-0000-0000F01D0000}"/>
    <cellStyle name="원_0202마사회근무복_1. 경북염색조합123" xfId="6615" xr:uid="{00000000-0005-0000-0000-0000F11D0000}"/>
    <cellStyle name="원_0202마사회근무복_1. 노면결빙감지설비(화흥-매립식-A-최종)" xfId="6616" xr:uid="{00000000-0005-0000-0000-0000F21D0000}"/>
    <cellStyle name="원_0202마사회근무복_1. 전시물" xfId="6617" xr:uid="{00000000-0005-0000-0000-0000F31D0000}"/>
    <cellStyle name="원_0202마사회근무복_10-1. 의장(영상관)" xfId="6618" xr:uid="{00000000-0005-0000-0000-0000F41D0000}"/>
    <cellStyle name="원_0202마사회근무복_D.보라산업" xfId="6629" xr:uid="{00000000-0005-0000-0000-0000F51D0000}"/>
    <cellStyle name="원_0202마사회근무복_강원지역본부(2006년_060109)" xfId="6619" xr:uid="{00000000-0005-0000-0000-0000F61D0000}"/>
    <cellStyle name="원_0202마사회근무복_경남지역본부-" xfId="6620" xr:uid="{00000000-0005-0000-0000-0000F71D0000}"/>
    <cellStyle name="원_0202마사회근무복_경북지역본부-" xfId="6621" xr:uid="{00000000-0005-0000-0000-0000F81D0000}"/>
    <cellStyle name="원_0202마사회근무복_수입원가계산서(앤화)" xfId="6622" xr:uid="{00000000-0005-0000-0000-0000F91D0000}"/>
    <cellStyle name="원_0202마사회근무복_신·재생에너지홍보관 전시물제작(전시조합)" xfId="6623" xr:uid="{00000000-0005-0000-0000-0000FA1D0000}"/>
    <cellStyle name="원_0202마사회근무복_중부지역본부-" xfId="6624" xr:uid="{00000000-0005-0000-0000-0000FB1D0000}"/>
    <cellStyle name="원_0202마사회근무복_축중기제조" xfId="6625" xr:uid="{00000000-0005-0000-0000-0000FC1D0000}"/>
    <cellStyle name="원_0202마사회근무복_충청지역본부-" xfId="6626" xr:uid="{00000000-0005-0000-0000-0000FD1D0000}"/>
    <cellStyle name="원_0202마사회근무복_통행료면탈방지시스템(최종)" xfId="6627" xr:uid="{00000000-0005-0000-0000-0000FE1D0000}"/>
    <cellStyle name="원_0202마사회근무복_호남지역본부-" xfId="6628" xr:uid="{00000000-0005-0000-0000-0000FF1D0000}"/>
    <cellStyle name="원_0202부경교재-승강칠판" xfId="1286" xr:uid="{00000000-0005-0000-0000-0000001E0000}"/>
    <cellStyle name="원_0202부경교재-승강칠판_1. 경북염색조합" xfId="6630" xr:uid="{00000000-0005-0000-0000-0000011E0000}"/>
    <cellStyle name="원_0202부경교재-승강칠판_1. 경북염색조합123" xfId="6631" xr:uid="{00000000-0005-0000-0000-0000021E0000}"/>
    <cellStyle name="원_0202부경교재-승강칠판_1. 노면결빙감지설비(화흥-매립식-A-최종)" xfId="6632" xr:uid="{00000000-0005-0000-0000-0000031E0000}"/>
    <cellStyle name="원_0202부경교재-승강칠판_1. 전시물" xfId="6633" xr:uid="{00000000-0005-0000-0000-0000041E0000}"/>
    <cellStyle name="원_0202부경교재-승강칠판_10-1. 의장(영상관)" xfId="6634" xr:uid="{00000000-0005-0000-0000-0000051E0000}"/>
    <cellStyle name="원_0202부경교재-승강칠판_D.보라산업" xfId="6645" xr:uid="{00000000-0005-0000-0000-0000061E0000}"/>
    <cellStyle name="원_0202부경교재-승강칠판_강원지역본부(2006년_060109)" xfId="6635" xr:uid="{00000000-0005-0000-0000-0000071E0000}"/>
    <cellStyle name="원_0202부경교재-승강칠판_경남지역본부-" xfId="6636" xr:uid="{00000000-0005-0000-0000-0000081E0000}"/>
    <cellStyle name="원_0202부경교재-승강칠판_경북지역본부-" xfId="6637" xr:uid="{00000000-0005-0000-0000-0000091E0000}"/>
    <cellStyle name="원_0202부경교재-승강칠판_수입원가계산서(앤화)" xfId="6638" xr:uid="{00000000-0005-0000-0000-00000A1E0000}"/>
    <cellStyle name="원_0202부경교재-승강칠판_신·재생에너지홍보관 전시물제작(전시조합)" xfId="6639" xr:uid="{00000000-0005-0000-0000-00000B1E0000}"/>
    <cellStyle name="원_0202부경교재-승강칠판_중부지역본부-" xfId="6640" xr:uid="{00000000-0005-0000-0000-00000C1E0000}"/>
    <cellStyle name="원_0202부경교재-승강칠판_축중기제조" xfId="6641" xr:uid="{00000000-0005-0000-0000-00000D1E0000}"/>
    <cellStyle name="원_0202부경교재-승강칠판_충청지역본부-" xfId="6642" xr:uid="{00000000-0005-0000-0000-00000E1E0000}"/>
    <cellStyle name="원_0202부경교재-승강칠판_통행료면탈방지시스템(최종)" xfId="6643" xr:uid="{00000000-0005-0000-0000-00000F1E0000}"/>
    <cellStyle name="원_0202부경교재-승강칠판_호남지역본부-" xfId="6644" xr:uid="{00000000-0005-0000-0000-0000101E0000}"/>
    <cellStyle name="원_0204한국석묘납골함-1규격" xfId="1287" xr:uid="{00000000-0005-0000-0000-0000111E0000}"/>
    <cellStyle name="원_0204한국석묘납골함-1규격_1. 경북염색조합" xfId="6646" xr:uid="{00000000-0005-0000-0000-0000121E0000}"/>
    <cellStyle name="원_0204한국석묘납골함-1규격_1. 경북염색조합123" xfId="6647" xr:uid="{00000000-0005-0000-0000-0000131E0000}"/>
    <cellStyle name="원_0204한국석묘납골함-1규격_1. 노면결빙감지설비(화흥-매립식-A-최종)" xfId="6648" xr:uid="{00000000-0005-0000-0000-0000141E0000}"/>
    <cellStyle name="원_0204한국석묘납골함-1규격_1. 전시물" xfId="6649" xr:uid="{00000000-0005-0000-0000-0000151E0000}"/>
    <cellStyle name="원_0204한국석묘납골함-1규격_10-1. 의장(영상관)" xfId="6650" xr:uid="{00000000-0005-0000-0000-0000161E0000}"/>
    <cellStyle name="원_0204한국석묘납골함-1규격_D.보라산업" xfId="6661" xr:uid="{00000000-0005-0000-0000-0000171E0000}"/>
    <cellStyle name="원_0204한국석묘납골함-1규격_강원지역본부(2006년_060109)" xfId="6651" xr:uid="{00000000-0005-0000-0000-0000181E0000}"/>
    <cellStyle name="원_0204한국석묘납골함-1규격_경남지역본부-" xfId="6652" xr:uid="{00000000-0005-0000-0000-0000191E0000}"/>
    <cellStyle name="원_0204한국석묘납골함-1규격_경북지역본부-" xfId="6653" xr:uid="{00000000-0005-0000-0000-00001A1E0000}"/>
    <cellStyle name="원_0204한국석묘납골함-1규격_수입원가계산서(앤화)" xfId="6654" xr:uid="{00000000-0005-0000-0000-00001B1E0000}"/>
    <cellStyle name="원_0204한국석묘납골함-1규격_신·재생에너지홍보관 전시물제작(전시조합)" xfId="6655" xr:uid="{00000000-0005-0000-0000-00001C1E0000}"/>
    <cellStyle name="원_0204한국석묘납골함-1규격_중부지역본부-" xfId="6656" xr:uid="{00000000-0005-0000-0000-00001D1E0000}"/>
    <cellStyle name="원_0204한국석묘납골함-1규격_축중기제조" xfId="6657" xr:uid="{00000000-0005-0000-0000-00001E1E0000}"/>
    <cellStyle name="원_0204한국석묘납골함-1규격_충청지역본부-" xfId="6658" xr:uid="{00000000-0005-0000-0000-00001F1E0000}"/>
    <cellStyle name="원_0204한국석묘납골함-1규격_통행료면탈방지시스템(최종)" xfId="6659" xr:uid="{00000000-0005-0000-0000-0000201E0000}"/>
    <cellStyle name="원_0204한국석묘납골함-1규격_호남지역본부-" xfId="6660" xr:uid="{00000000-0005-0000-0000-0000211E0000}"/>
    <cellStyle name="원_0205TTMS-긴급전화기&amp;전체총괄" xfId="6662" xr:uid="{00000000-0005-0000-0000-0000221E0000}"/>
    <cellStyle name="원_0206금감원금융정보교환망재구축" xfId="1288" xr:uid="{00000000-0005-0000-0000-0000231E0000}"/>
    <cellStyle name="원_0206정통부수납장표기기제작설치" xfId="1289" xr:uid="{00000000-0005-0000-0000-0000241E0000}"/>
    <cellStyle name="원_0207담배인삼공사-담요" xfId="1290" xr:uid="{00000000-0005-0000-0000-0000251E0000}"/>
    <cellStyle name="원_0208레비텍-다층여과기설계변경" xfId="1291" xr:uid="{00000000-0005-0000-0000-0000261E0000}"/>
    <cellStyle name="원_0209이산화염소발생기-설치(50K)" xfId="1292" xr:uid="{00000000-0005-0000-0000-0000271E0000}"/>
    <cellStyle name="원_0210현대정보기술-TD이중계" xfId="1293" xr:uid="{00000000-0005-0000-0000-0000281E0000}"/>
    <cellStyle name="원_0211조달청-#1대북지원사업정산(1월7일)" xfId="1294" xr:uid="{00000000-0005-0000-0000-0000291E0000}"/>
    <cellStyle name="원_0212금감원-법규정보시스템(完)" xfId="1295" xr:uid="{00000000-0005-0000-0000-00002A1E0000}"/>
    <cellStyle name="원_0301교통방송-CCTV유지보수" xfId="1296" xr:uid="{00000000-0005-0000-0000-00002B1E0000}"/>
    <cellStyle name="원_0302인천경찰청-무인단속기위탁관리" xfId="1297" xr:uid="{00000000-0005-0000-0000-00002C1E0000}"/>
    <cellStyle name="원_0302조달청-대북지원2차(안성연)" xfId="1298" xr:uid="{00000000-0005-0000-0000-00002D1E0000}"/>
    <cellStyle name="원_0302조달청-대북지원2차(최수현)" xfId="1299" xr:uid="{00000000-0005-0000-0000-00002E1E0000}"/>
    <cellStyle name="원_0302표준문서-쌍용정보통신(신)" xfId="1300" xr:uid="{00000000-0005-0000-0000-00002F1E0000}"/>
    <cellStyle name="원_0304소프트파워-정부표준전자문서시스템" xfId="1301" xr:uid="{00000000-0005-0000-0000-0000301E0000}"/>
    <cellStyle name="원_0304소프트파워-정부표준전자문서시스템(完)" xfId="1302" xr:uid="{00000000-0005-0000-0000-0000311E0000}"/>
    <cellStyle name="원_0304철도청-주변환장치-1" xfId="1303" xr:uid="{00000000-0005-0000-0000-0000321E0000}"/>
    <cellStyle name="원_0305금감원-금융통계정보시스템구축(完)" xfId="1304" xr:uid="{00000000-0005-0000-0000-0000331E0000}"/>
    <cellStyle name="원_0305제낭조합-면범포지" xfId="1305" xr:uid="{00000000-0005-0000-0000-0000341E0000}"/>
    <cellStyle name="원_0306제낭공업협동조합-면범포지원단(경비까지)" xfId="1306" xr:uid="{00000000-0005-0000-0000-0000351E0000}"/>
    <cellStyle name="원_0307경찰청-무인교통단속표준SW개발용역(完)" xfId="1307" xr:uid="{00000000-0005-0000-0000-0000361E0000}"/>
    <cellStyle name="원_0308조달청-#8대북지원사업정산" xfId="1308" xr:uid="{00000000-0005-0000-0000-0000371E0000}"/>
    <cellStyle name="원_0309두합크린텍-설치원가" xfId="1309" xr:uid="{00000000-0005-0000-0000-0000381E0000}"/>
    <cellStyle name="원_0309조달청-#9대북지원사업정산" xfId="1310" xr:uid="{00000000-0005-0000-0000-0000391E0000}"/>
    <cellStyle name="원_0310여주상수도-탈수기(유천ENG)" xfId="1311" xr:uid="{00000000-0005-0000-0000-00003A1E0000}"/>
    <cellStyle name="원_0311대기해양작업시간" xfId="1312" xr:uid="{00000000-0005-0000-0000-00003B1E0000}"/>
    <cellStyle name="원_0311대기해양중형등명기" xfId="1313" xr:uid="{00000000-0005-0000-0000-00003C1E0000}"/>
    <cellStyle name="원_0312국민체육진흥공단-전기부문" xfId="1314" xr:uid="{00000000-0005-0000-0000-00003D1E0000}"/>
    <cellStyle name="원_0312대기해양-중형등명기제작설치" xfId="1315" xr:uid="{00000000-0005-0000-0000-00003E1E0000}"/>
    <cellStyle name="원_0312라이준-칼라아스콘4규격" xfId="1316" xr:uid="{00000000-0005-0000-0000-00003F1E0000}"/>
    <cellStyle name="원_0401집진기프로그램SW개발비산정" xfId="1317" xr:uid="{00000000-0005-0000-0000-0000401E0000}"/>
    <cellStyle name="원_0402조달청-대북지원사업2차#4" xfId="1318" xr:uid="{00000000-0005-0000-0000-0000411E0000}"/>
    <cellStyle name="원_0407삼성SDS-차량단말기외(버스정보시스템SW부문)" xfId="1319" xr:uid="{00000000-0005-0000-0000-0000421E0000}"/>
    <cellStyle name="원_1. 경북염색조합" xfId="6663" xr:uid="{00000000-0005-0000-0000-0000431E0000}"/>
    <cellStyle name="원_1. 경북염색조합123" xfId="6664" xr:uid="{00000000-0005-0000-0000-0000441E0000}"/>
    <cellStyle name="원_1. 노면결빙감지설비(화흥-매립식-A-최종)" xfId="6665" xr:uid="{00000000-0005-0000-0000-0000451E0000}"/>
    <cellStyle name="원_1. 전시물" xfId="6666" xr:uid="{00000000-0005-0000-0000-0000461E0000}"/>
    <cellStyle name="원_10-1. 의장(영상관)" xfId="6667" xr:uid="{00000000-0005-0000-0000-0000471E0000}"/>
    <cellStyle name="원_13. 관리동" xfId="6668" xr:uid="{00000000-0005-0000-0000-0000481E0000}"/>
    <cellStyle name="원_2001-06조달청신성-한냉지형" xfId="1320" xr:uid="{00000000-0005-0000-0000-0000491E0000}"/>
    <cellStyle name="원_2002-03경찰대학-졸업식" xfId="1321" xr:uid="{00000000-0005-0000-0000-00004A1E0000}"/>
    <cellStyle name="원_2002-03경찰청-경찰표지장" xfId="1322" xr:uid="{00000000-0005-0000-0000-00004B1E0000}"/>
    <cellStyle name="원_2002-03반디-가로등(열주형)" xfId="1323" xr:uid="{00000000-0005-0000-0000-00004C1E0000}"/>
    <cellStyle name="원_2002-03신화전자-감지기" xfId="1324" xr:uid="{00000000-0005-0000-0000-00004D1E0000}"/>
    <cellStyle name="원_2002-04강원랜드-슬러트머신" xfId="1325" xr:uid="{00000000-0005-0000-0000-00004E1E0000}"/>
    <cellStyle name="원_2002-04메가컴-외주무대" xfId="1326" xr:uid="{00000000-0005-0000-0000-00004F1E0000}"/>
    <cellStyle name="원_2002-04엘지애드-무대" xfId="1327" xr:uid="{00000000-0005-0000-0000-0000501E0000}"/>
    <cellStyle name="원_2002-05강원랜드-슬러트머신(넥스터)" xfId="1328" xr:uid="{00000000-0005-0000-0000-0000511E0000}"/>
    <cellStyle name="원_2002-05경기경찰청-냉온수기공사" xfId="1329" xr:uid="{00000000-0005-0000-0000-0000521E0000}"/>
    <cellStyle name="원_2002-05대통령비서실-카페트" xfId="1330" xr:uid="{00000000-0005-0000-0000-0000531E0000}"/>
    <cellStyle name="원_2002결과표" xfId="1331" xr:uid="{00000000-0005-0000-0000-0000541E0000}"/>
    <cellStyle name="원_2002결과표_1. 경북염색조합" xfId="6669" xr:uid="{00000000-0005-0000-0000-0000551E0000}"/>
    <cellStyle name="원_2002결과표_1. 경북염색조합123" xfId="6670" xr:uid="{00000000-0005-0000-0000-0000561E0000}"/>
    <cellStyle name="원_2002결과표_1. 노면결빙감지설비(화흥-매립식-A-최종)" xfId="6671" xr:uid="{00000000-0005-0000-0000-0000571E0000}"/>
    <cellStyle name="원_2002결과표_1. 전시물" xfId="6672" xr:uid="{00000000-0005-0000-0000-0000581E0000}"/>
    <cellStyle name="원_2002결과표_10-1. 의장(영상관)" xfId="6673" xr:uid="{00000000-0005-0000-0000-0000591E0000}"/>
    <cellStyle name="원_2002결과표_D.보라산업" xfId="6684" xr:uid="{00000000-0005-0000-0000-00005A1E0000}"/>
    <cellStyle name="원_2002결과표_강원지역본부(2006년_060109)" xfId="6674" xr:uid="{00000000-0005-0000-0000-00005B1E0000}"/>
    <cellStyle name="원_2002결과표_경남지역본부-" xfId="6675" xr:uid="{00000000-0005-0000-0000-00005C1E0000}"/>
    <cellStyle name="원_2002결과표_경북지역본부-" xfId="6676" xr:uid="{00000000-0005-0000-0000-00005D1E0000}"/>
    <cellStyle name="원_2002결과표_수입원가계산서(앤화)" xfId="6677" xr:uid="{00000000-0005-0000-0000-00005E1E0000}"/>
    <cellStyle name="원_2002결과표_신·재생에너지홍보관 전시물제작(전시조합)" xfId="6678" xr:uid="{00000000-0005-0000-0000-00005F1E0000}"/>
    <cellStyle name="원_2002결과표_중부지역본부-" xfId="6679" xr:uid="{00000000-0005-0000-0000-0000601E0000}"/>
    <cellStyle name="원_2002결과표_축중기제조" xfId="6680" xr:uid="{00000000-0005-0000-0000-0000611E0000}"/>
    <cellStyle name="원_2002결과표_충청지역본부-" xfId="6681" xr:uid="{00000000-0005-0000-0000-0000621E0000}"/>
    <cellStyle name="원_2002결과표_통행료면탈방지시스템(최종)" xfId="6682" xr:uid="{00000000-0005-0000-0000-0000631E0000}"/>
    <cellStyle name="원_2002결과표_호남지역본부-" xfId="6683" xr:uid="{00000000-0005-0000-0000-0000641E0000}"/>
    <cellStyle name="원_2002결과표1" xfId="1332" xr:uid="{00000000-0005-0000-0000-0000651E0000}"/>
    <cellStyle name="원_2003-01정일사-표창5종" xfId="1333" xr:uid="{00000000-0005-0000-0000-0000661E0000}"/>
    <cellStyle name="원_2004년완성공사원가경비율(변경최종))" xfId="1334" xr:uid="{00000000-0005-0000-0000-0000671E0000}"/>
    <cellStyle name="원_2004년완성공사원가경비율(조달청미적용)1" xfId="1335" xr:uid="{00000000-0005-0000-0000-0000681E0000}"/>
    <cellStyle name="원_5월부산마사회발주기제작1" xfId="1336" xr:uid="{00000000-0005-0000-0000-0000691E0000}"/>
    <cellStyle name="원_6.2 VMS-C형" xfId="6685" xr:uid="{00000000-0005-0000-0000-00006A1E0000}"/>
    <cellStyle name="원_D.보라산업" xfId="6795" xr:uid="{00000000-0005-0000-0000-00006B1E0000}"/>
    <cellStyle name="원_Pilot플랜트-계변경" xfId="1384" xr:uid="{00000000-0005-0000-0000-00006C1E0000}"/>
    <cellStyle name="원_Pilot플랜트이전설치-변경최종" xfId="1385" xr:uid="{00000000-0005-0000-0000-00006D1E0000}"/>
    <cellStyle name="원_sts가로등주3종(2006.06)_보고서" xfId="1386" xr:uid="{00000000-0005-0000-0000-00006E1E0000}"/>
    <cellStyle name="원_SW(케이비)" xfId="1387" xr:uid="{00000000-0005-0000-0000-00006F1E0000}"/>
    <cellStyle name="원_가월리배수펌프(04.23)" xfId="6686" xr:uid="{00000000-0005-0000-0000-0000701E0000}"/>
    <cellStyle name="원_간지,목차,페이지,표지" xfId="1337" xr:uid="{00000000-0005-0000-0000-0000711E0000}"/>
    <cellStyle name="원_강원지역본부(2006년_060109)" xfId="6687" xr:uid="{00000000-0005-0000-0000-0000721E0000}"/>
    <cellStyle name="원_거창축산물예산서1030" xfId="1338" xr:uid="{00000000-0005-0000-0000-0000731E0000}"/>
    <cellStyle name="원_경남지역본부-" xfId="6688" xr:uid="{00000000-0005-0000-0000-0000741E0000}"/>
    <cellStyle name="원_경북지역본부-" xfId="6689" xr:uid="{00000000-0005-0000-0000-0000751E0000}"/>
    <cellStyle name="원_경찰청-근무,기동복" xfId="1339" xr:uid="{00000000-0005-0000-0000-0000761E0000}"/>
    <cellStyle name="원_공사일반관리비양식" xfId="1340" xr:uid="{00000000-0005-0000-0000-0000771E0000}"/>
    <cellStyle name="원_관리동sw" xfId="6690" xr:uid="{00000000-0005-0000-0000-0000781E0000}"/>
    <cellStyle name="원_기초공사" xfId="1341" xr:uid="{00000000-0005-0000-0000-0000791E0000}"/>
    <cellStyle name="원_네인텍정보기술-회로카드(수현)" xfId="1342" xr:uid="{00000000-0005-0000-0000-00007A1E0000}"/>
    <cellStyle name="원_대기해양노무비" xfId="1343" xr:uid="{00000000-0005-0000-0000-00007B1E0000}"/>
    <cellStyle name="원_대북자재8월분" xfId="1344" xr:uid="{00000000-0005-0000-0000-00007C1E0000}"/>
    <cellStyle name="원_대북자재8월분-1" xfId="1345" xr:uid="{00000000-0005-0000-0000-00007D1E0000}"/>
    <cellStyle name="원_동산용사촌수현(원본)" xfId="1346" xr:uid="{00000000-0005-0000-0000-00007E1E0000}"/>
    <cellStyle name="원_동산용사촌수현(원본)_1. 경북염색조합" xfId="6691" xr:uid="{00000000-0005-0000-0000-00007F1E0000}"/>
    <cellStyle name="원_동산용사촌수현(원본)_1. 경북염색조합123" xfId="6692" xr:uid="{00000000-0005-0000-0000-0000801E0000}"/>
    <cellStyle name="원_동산용사촌수현(원본)_1. 노면결빙감지설비(화흥-매립식-A-최종)" xfId="6693" xr:uid="{00000000-0005-0000-0000-0000811E0000}"/>
    <cellStyle name="원_동산용사촌수현(원본)_1. 전시물" xfId="6694" xr:uid="{00000000-0005-0000-0000-0000821E0000}"/>
    <cellStyle name="원_동산용사촌수현(원본)_10-1. 의장(영상관)" xfId="6695" xr:uid="{00000000-0005-0000-0000-0000831E0000}"/>
    <cellStyle name="원_동산용사촌수현(원본)_D.보라산업" xfId="6706" xr:uid="{00000000-0005-0000-0000-0000841E0000}"/>
    <cellStyle name="원_동산용사촌수현(원본)_강원지역본부(2006년_060109)" xfId="6696" xr:uid="{00000000-0005-0000-0000-0000851E0000}"/>
    <cellStyle name="원_동산용사촌수현(원본)_경남지역본부-" xfId="6697" xr:uid="{00000000-0005-0000-0000-0000861E0000}"/>
    <cellStyle name="원_동산용사촌수현(원본)_경북지역본부-" xfId="6698" xr:uid="{00000000-0005-0000-0000-0000871E0000}"/>
    <cellStyle name="원_동산용사촌수현(원본)_수입원가계산서(앤화)" xfId="6699" xr:uid="{00000000-0005-0000-0000-0000881E0000}"/>
    <cellStyle name="원_동산용사촌수현(원본)_신·재생에너지홍보관 전시물제작(전시조합)" xfId="6700" xr:uid="{00000000-0005-0000-0000-0000891E0000}"/>
    <cellStyle name="원_동산용사촌수현(원본)_중부지역본부-" xfId="6701" xr:uid="{00000000-0005-0000-0000-00008A1E0000}"/>
    <cellStyle name="원_동산용사촌수현(원본)_축중기제조" xfId="6702" xr:uid="{00000000-0005-0000-0000-00008B1E0000}"/>
    <cellStyle name="원_동산용사촌수현(원본)_충청지역본부-" xfId="6703" xr:uid="{00000000-0005-0000-0000-00008C1E0000}"/>
    <cellStyle name="원_동산용사촌수현(원본)_통행료면탈방지시스템(최종)" xfId="6704" xr:uid="{00000000-0005-0000-0000-00008D1E0000}"/>
    <cellStyle name="원_동산용사촌수현(원본)_호남지역본부-" xfId="6705" xr:uid="{00000000-0005-0000-0000-00008E1E0000}"/>
    <cellStyle name="원_뒷부분" xfId="1347" xr:uid="{00000000-0005-0000-0000-00008F1E0000}"/>
    <cellStyle name="원_목차" xfId="6707" xr:uid="{00000000-0005-0000-0000-0000901E0000}"/>
    <cellStyle name="원_백제군사전시1" xfId="1348" xr:uid="{00000000-0005-0000-0000-0000911E0000}"/>
    <cellStyle name="원_설치위치별세부내역(VMS)-0323" xfId="6708" xr:uid="{00000000-0005-0000-0000-0000921E0000}"/>
    <cellStyle name="원_설치위치별세부내역_AVI_1(new)" xfId="6709" xr:uid="{00000000-0005-0000-0000-0000931E0000}"/>
    <cellStyle name="원_센터 인테리어_여건보고_1015_제출용" xfId="6710" xr:uid="{00000000-0005-0000-0000-0000941E0000}"/>
    <cellStyle name="원_센터 인테리어_여건보고_1015_최종" xfId="6711" xr:uid="{00000000-0005-0000-0000-0000951E0000}"/>
    <cellStyle name="원_수입원가계산서(앤화)" xfId="6712" xr:uid="{00000000-0005-0000-0000-0000961E0000}"/>
    <cellStyle name="원_수초제거기(대양기계)" xfId="1349" xr:uid="{00000000-0005-0000-0000-0000971E0000}"/>
    <cellStyle name="원_수초제거기(대양기계)_1. 경북염색조합" xfId="6713" xr:uid="{00000000-0005-0000-0000-0000981E0000}"/>
    <cellStyle name="원_수초제거기(대양기계)_1. 경북염색조합123" xfId="6714" xr:uid="{00000000-0005-0000-0000-0000991E0000}"/>
    <cellStyle name="원_수초제거기(대양기계)_1. 노면결빙감지설비(화흥-매립식-A-최종)" xfId="6715" xr:uid="{00000000-0005-0000-0000-00009A1E0000}"/>
    <cellStyle name="원_수초제거기(대양기계)_1. 전시물" xfId="6716" xr:uid="{00000000-0005-0000-0000-00009B1E0000}"/>
    <cellStyle name="원_수초제거기(대양기계)_10-1. 의장(영상관)" xfId="6717" xr:uid="{00000000-0005-0000-0000-00009C1E0000}"/>
    <cellStyle name="원_수초제거기(대양기계)_D.보라산업" xfId="6728" xr:uid="{00000000-0005-0000-0000-00009D1E0000}"/>
    <cellStyle name="원_수초제거기(대양기계)_강원지역본부(2006년_060109)" xfId="6718" xr:uid="{00000000-0005-0000-0000-00009E1E0000}"/>
    <cellStyle name="원_수초제거기(대양기계)_경남지역본부-" xfId="6719" xr:uid="{00000000-0005-0000-0000-00009F1E0000}"/>
    <cellStyle name="원_수초제거기(대양기계)_경북지역본부-" xfId="6720" xr:uid="{00000000-0005-0000-0000-0000A01E0000}"/>
    <cellStyle name="원_수초제거기(대양기계)_수입원가계산서(앤화)" xfId="6721" xr:uid="{00000000-0005-0000-0000-0000A11E0000}"/>
    <cellStyle name="원_수초제거기(대양기계)_신·재생에너지홍보관 전시물제작(전시조합)" xfId="6722" xr:uid="{00000000-0005-0000-0000-0000A21E0000}"/>
    <cellStyle name="원_수초제거기(대양기계)_중부지역본부-" xfId="6723" xr:uid="{00000000-0005-0000-0000-0000A31E0000}"/>
    <cellStyle name="원_수초제거기(대양기계)_축중기제조" xfId="6724" xr:uid="{00000000-0005-0000-0000-0000A41E0000}"/>
    <cellStyle name="원_수초제거기(대양기계)_충청지역본부-" xfId="6725" xr:uid="{00000000-0005-0000-0000-0000A51E0000}"/>
    <cellStyle name="원_수초제거기(대양기계)_통행료면탈방지시스템(최종)" xfId="6726" xr:uid="{00000000-0005-0000-0000-0000A61E0000}"/>
    <cellStyle name="원_수초제거기(대양기계)_호남지역본부-" xfId="6727" xr:uid="{00000000-0005-0000-0000-0000A71E0000}"/>
    <cellStyle name="원_시설용역" xfId="1350" xr:uid="{00000000-0005-0000-0000-0000A81E0000}"/>
    <cellStyle name="원_신·재생에너지홍보관 전시물제작(전시조합)" xfId="6729" xr:uid="{00000000-0005-0000-0000-0000A91E0000}"/>
    <cellStyle name="원_신화BS" xfId="6730" xr:uid="{00000000-0005-0000-0000-0000AA1E0000}"/>
    <cellStyle name="원_암전정밀실체현미경(수현)" xfId="1351" xr:uid="{00000000-0005-0000-0000-0000AB1E0000}"/>
    <cellStyle name="원_압축기원가계산틀-1" xfId="1352" xr:uid="{00000000-0005-0000-0000-0000AC1E0000}"/>
    <cellStyle name="원_앞부분" xfId="1353" xr:uid="{00000000-0005-0000-0000-0000AD1E0000}"/>
    <cellStyle name="원_여건보고" xfId="6731" xr:uid="{00000000-0005-0000-0000-0000AE1E0000}"/>
    <cellStyle name="원_오리엔탈" xfId="1354" xr:uid="{00000000-0005-0000-0000-0000AF1E0000}"/>
    <cellStyle name="원_원본 - 한국전기교통-개선형신호등 4종" xfId="1355" xr:uid="{00000000-0005-0000-0000-0000B01E0000}"/>
    <cellStyle name="원_원본 - 한국전기교통-개선형신호등 4종_1. 경북염색조합" xfId="6732" xr:uid="{00000000-0005-0000-0000-0000B11E0000}"/>
    <cellStyle name="원_원본 - 한국전기교통-개선형신호등 4종_1. 경북염색조합123" xfId="6733" xr:uid="{00000000-0005-0000-0000-0000B21E0000}"/>
    <cellStyle name="원_원본 - 한국전기교통-개선형신호등 4종_1. 노면결빙감지설비(화흥-매립식-A-최종)" xfId="6734" xr:uid="{00000000-0005-0000-0000-0000B31E0000}"/>
    <cellStyle name="원_원본 - 한국전기교통-개선형신호등 4종_1. 전시물" xfId="6735" xr:uid="{00000000-0005-0000-0000-0000B41E0000}"/>
    <cellStyle name="원_원본 - 한국전기교통-개선형신호등 4종_10-1. 의장(영상관)" xfId="6736" xr:uid="{00000000-0005-0000-0000-0000B51E0000}"/>
    <cellStyle name="원_원본 - 한국전기교통-개선형신호등 4종_D.보라산업" xfId="6747" xr:uid="{00000000-0005-0000-0000-0000B61E0000}"/>
    <cellStyle name="원_원본 - 한국전기교통-개선형신호등 4종_강원지역본부(2006년_060109)" xfId="6737" xr:uid="{00000000-0005-0000-0000-0000B71E0000}"/>
    <cellStyle name="원_원본 - 한국전기교통-개선형신호등 4종_경남지역본부-" xfId="6738" xr:uid="{00000000-0005-0000-0000-0000B81E0000}"/>
    <cellStyle name="원_원본 - 한국전기교통-개선형신호등 4종_경북지역본부-" xfId="6739" xr:uid="{00000000-0005-0000-0000-0000B91E0000}"/>
    <cellStyle name="원_원본 - 한국전기교통-개선형신호등 4종_수입원가계산서(앤화)" xfId="6740" xr:uid="{00000000-0005-0000-0000-0000BA1E0000}"/>
    <cellStyle name="원_원본 - 한국전기교통-개선형신호등 4종_신·재생에너지홍보관 전시물제작(전시조합)" xfId="6741" xr:uid="{00000000-0005-0000-0000-0000BB1E0000}"/>
    <cellStyle name="원_원본 - 한국전기교통-개선형신호등 4종_중부지역본부-" xfId="6742" xr:uid="{00000000-0005-0000-0000-0000BC1E0000}"/>
    <cellStyle name="원_원본 - 한국전기교통-개선형신호등 4종_축중기제조" xfId="6743" xr:uid="{00000000-0005-0000-0000-0000BD1E0000}"/>
    <cellStyle name="원_원본 - 한국전기교통-개선형신호등 4종_충청지역본부-" xfId="6744" xr:uid="{00000000-0005-0000-0000-0000BE1E0000}"/>
    <cellStyle name="원_원본 - 한국전기교통-개선형신호등 4종_통행료면탈방지시스템(최종)" xfId="6745" xr:uid="{00000000-0005-0000-0000-0000BF1E0000}"/>
    <cellStyle name="원_원본 - 한국전기교통-개선형신호등 4종_호남지역본부-" xfId="6746" xr:uid="{00000000-0005-0000-0000-0000C01E0000}"/>
    <cellStyle name="원_원자재 원가" xfId="1356" xr:uid="{00000000-0005-0000-0000-0000C11E0000}"/>
    <cellStyle name="원_인흥공사비(수지예산서)" xfId="6748" xr:uid="{00000000-0005-0000-0000-0000C21E0000}"/>
    <cellStyle name="원_입찰내역서갑지양식" xfId="6749" xr:uid="{00000000-0005-0000-0000-0000C31E0000}"/>
    <cellStyle name="원_자전거거치대보고서최종(2005. 12)" xfId="1357" xr:uid="{00000000-0005-0000-0000-0000C41E0000}"/>
    <cellStyle name="원_자전거거치대보고서최종(2005. 12)_sts가로등주3종(2006.06)_보고서" xfId="1360" xr:uid="{00000000-0005-0000-0000-0000C51E0000}"/>
    <cellStyle name="원_자전거거치대보고서최종(2005. 12)_뒷부분" xfId="1358" xr:uid="{00000000-0005-0000-0000-0000C61E0000}"/>
    <cellStyle name="원_자전거거치대보고서최종(2005. 12)_앞부분" xfId="1359" xr:uid="{00000000-0005-0000-0000-0000C71E0000}"/>
    <cellStyle name="원_재난도로관리종합상황실" xfId="6750" xr:uid="{00000000-0005-0000-0000-0000C81E0000}"/>
    <cellStyle name="원_재료비" xfId="1361" xr:uid="{00000000-0005-0000-0000-0000C91E0000}"/>
    <cellStyle name="원_전기 오창_진천수량산출서" xfId="6751" xr:uid="{00000000-0005-0000-0000-0000CA1E0000}"/>
    <cellStyle name="원_전기(고강도접지판)_여건보고1015_제출용" xfId="6752" xr:uid="{00000000-0005-0000-0000-0000CB1E0000}"/>
    <cellStyle name="원_점리내역" xfId="6753" xr:uid="{00000000-0005-0000-0000-0000CC1E0000}"/>
    <cellStyle name="원_제경비율모음" xfId="1362" xr:uid="{00000000-0005-0000-0000-0000CD1E0000}"/>
    <cellStyle name="원_제조원가" xfId="1363" xr:uid="{00000000-0005-0000-0000-0000CE1E0000}"/>
    <cellStyle name="원_조달청-B판사천강교제작(최종본)" xfId="1372" xr:uid="{00000000-0005-0000-0000-0000CF1E0000}"/>
    <cellStyle name="원_조달청-대북지원3차(최수현)" xfId="1364" xr:uid="{00000000-0005-0000-0000-0000D01E0000}"/>
    <cellStyle name="원_조달청-대북지원4차(최수현)" xfId="1365" xr:uid="{00000000-0005-0000-0000-0000D11E0000}"/>
    <cellStyle name="원_조달청-대북지원5차(최수현)" xfId="1366" xr:uid="{00000000-0005-0000-0000-0000D21E0000}"/>
    <cellStyle name="원_조달청-대북지원6차(번호)" xfId="1367" xr:uid="{00000000-0005-0000-0000-0000D31E0000}"/>
    <cellStyle name="원_조달청-대북지원6차(최수현)" xfId="1368" xr:uid="{00000000-0005-0000-0000-0000D41E0000}"/>
    <cellStyle name="원_조달청-대북지원7차(최수현)" xfId="1369" xr:uid="{00000000-0005-0000-0000-0000D51E0000}"/>
    <cellStyle name="원_조달청-대북지원8차(최수현)" xfId="1370" xr:uid="{00000000-0005-0000-0000-0000D61E0000}"/>
    <cellStyle name="원_조달청-대북지원9차(최수현)" xfId="1371" xr:uid="{00000000-0005-0000-0000-0000D71E0000}"/>
    <cellStyle name="원_중부지역본부-" xfId="6754" xr:uid="{00000000-0005-0000-0000-0000D81E0000}"/>
    <cellStyle name="원_중앙선관위(투표,개표)" xfId="1373" xr:uid="{00000000-0005-0000-0000-0000D91E0000}"/>
    <cellStyle name="원_중앙선관위(투표,개표)_1. 경북염색조합" xfId="6755" xr:uid="{00000000-0005-0000-0000-0000DA1E0000}"/>
    <cellStyle name="원_중앙선관위(투표,개표)_1. 경북염색조합123" xfId="6756" xr:uid="{00000000-0005-0000-0000-0000DB1E0000}"/>
    <cellStyle name="원_중앙선관위(투표,개표)_1. 노면결빙감지설비(화흥-매립식-A-최종)" xfId="6757" xr:uid="{00000000-0005-0000-0000-0000DC1E0000}"/>
    <cellStyle name="원_중앙선관위(투표,개표)_1. 전시물" xfId="6758" xr:uid="{00000000-0005-0000-0000-0000DD1E0000}"/>
    <cellStyle name="원_중앙선관위(투표,개표)_10-1. 의장(영상관)" xfId="6759" xr:uid="{00000000-0005-0000-0000-0000DE1E0000}"/>
    <cellStyle name="원_중앙선관위(투표,개표)_D.보라산업" xfId="6770" xr:uid="{00000000-0005-0000-0000-0000DF1E0000}"/>
    <cellStyle name="원_중앙선관위(투표,개표)_강원지역본부(2006년_060109)" xfId="6760" xr:uid="{00000000-0005-0000-0000-0000E01E0000}"/>
    <cellStyle name="원_중앙선관위(투표,개표)_경남지역본부-" xfId="6761" xr:uid="{00000000-0005-0000-0000-0000E11E0000}"/>
    <cellStyle name="원_중앙선관위(투표,개표)_경북지역본부-" xfId="6762" xr:uid="{00000000-0005-0000-0000-0000E21E0000}"/>
    <cellStyle name="원_중앙선관위(투표,개표)_수입원가계산서(앤화)" xfId="6763" xr:uid="{00000000-0005-0000-0000-0000E31E0000}"/>
    <cellStyle name="원_중앙선관위(투표,개표)_신·재생에너지홍보관 전시물제작(전시조합)" xfId="6764" xr:uid="{00000000-0005-0000-0000-0000E41E0000}"/>
    <cellStyle name="원_중앙선관위(투표,개표)_중부지역본부-" xfId="6765" xr:uid="{00000000-0005-0000-0000-0000E51E0000}"/>
    <cellStyle name="원_중앙선관위(투표,개표)_축중기제조" xfId="6766" xr:uid="{00000000-0005-0000-0000-0000E61E0000}"/>
    <cellStyle name="원_중앙선관위(투표,개표)_충청지역본부-" xfId="6767" xr:uid="{00000000-0005-0000-0000-0000E71E0000}"/>
    <cellStyle name="원_중앙선관위(투표,개표)_통행료면탈방지시스템(최종)" xfId="6768" xr:uid="{00000000-0005-0000-0000-0000E81E0000}"/>
    <cellStyle name="원_중앙선관위(투표,개표)_호남지역본부-" xfId="6769" xr:uid="{00000000-0005-0000-0000-0000E91E0000}"/>
    <cellStyle name="원_중앙선관위(투표,개표)-사본" xfId="1374" xr:uid="{00000000-0005-0000-0000-0000EA1E0000}"/>
    <cellStyle name="원_창봉지급자재단가" xfId="6771" xr:uid="{00000000-0005-0000-0000-0000EB1E0000}"/>
    <cellStyle name="원_철공가공조립" xfId="1375" xr:uid="{00000000-0005-0000-0000-0000EC1E0000}"/>
    <cellStyle name="원_철도청-조명기구" xfId="6772" xr:uid="{00000000-0005-0000-0000-0000ED1E0000}"/>
    <cellStyle name="원_최종-한국전기교통-개선형신호등 4종(공수조정)" xfId="1376" xr:uid="{00000000-0005-0000-0000-0000EE1E0000}"/>
    <cellStyle name="원_최종-한국전기교통-개선형신호등 4종(공수조정)_1. 경북염색조합" xfId="6773" xr:uid="{00000000-0005-0000-0000-0000EF1E0000}"/>
    <cellStyle name="원_최종-한국전기교통-개선형신호등 4종(공수조정)_1. 경북염색조합123" xfId="6774" xr:uid="{00000000-0005-0000-0000-0000F01E0000}"/>
    <cellStyle name="원_최종-한국전기교통-개선형신호등 4종(공수조정)_1. 노면결빙감지설비(화흥-매립식-A-최종)" xfId="6775" xr:uid="{00000000-0005-0000-0000-0000F11E0000}"/>
    <cellStyle name="원_최종-한국전기교통-개선형신호등 4종(공수조정)_1. 전시물" xfId="6776" xr:uid="{00000000-0005-0000-0000-0000F21E0000}"/>
    <cellStyle name="원_최종-한국전기교통-개선형신호등 4종(공수조정)_10-1. 의장(영상관)" xfId="6777" xr:uid="{00000000-0005-0000-0000-0000F31E0000}"/>
    <cellStyle name="원_최종-한국전기교통-개선형신호등 4종(공수조정)_D.보라산업" xfId="6788" xr:uid="{00000000-0005-0000-0000-0000F41E0000}"/>
    <cellStyle name="원_최종-한국전기교통-개선형신호등 4종(공수조정)_강원지역본부(2006년_060109)" xfId="6778" xr:uid="{00000000-0005-0000-0000-0000F51E0000}"/>
    <cellStyle name="원_최종-한국전기교통-개선형신호등 4종(공수조정)_경남지역본부-" xfId="6779" xr:uid="{00000000-0005-0000-0000-0000F61E0000}"/>
    <cellStyle name="원_최종-한국전기교통-개선형신호등 4종(공수조정)_경북지역본부-" xfId="6780" xr:uid="{00000000-0005-0000-0000-0000F71E0000}"/>
    <cellStyle name="원_최종-한국전기교통-개선형신호등 4종(공수조정)_수입원가계산서(앤화)" xfId="6781" xr:uid="{00000000-0005-0000-0000-0000F81E0000}"/>
    <cellStyle name="원_최종-한국전기교통-개선형신호등 4종(공수조정)_신·재생에너지홍보관 전시물제작(전시조합)" xfId="6782" xr:uid="{00000000-0005-0000-0000-0000F91E0000}"/>
    <cellStyle name="원_최종-한국전기교통-개선형신호등 4종(공수조정)_중부지역본부-" xfId="6783" xr:uid="{00000000-0005-0000-0000-0000FA1E0000}"/>
    <cellStyle name="원_최종-한국전기교통-개선형신호등 4종(공수조정)_축중기제조" xfId="6784" xr:uid="{00000000-0005-0000-0000-0000FB1E0000}"/>
    <cellStyle name="원_최종-한국전기교통-개선형신호등 4종(공수조정)_충청지역본부-" xfId="6785" xr:uid="{00000000-0005-0000-0000-0000FC1E0000}"/>
    <cellStyle name="원_최종-한국전기교통-개선형신호등 4종(공수조정)_통행료면탈방지시스템(최종)" xfId="6786" xr:uid="{00000000-0005-0000-0000-0000FD1E0000}"/>
    <cellStyle name="원_최종-한국전기교통-개선형신호등 4종(공수조정)_호남지역본부-" xfId="6787" xr:uid="{00000000-0005-0000-0000-0000FE1E0000}"/>
    <cellStyle name="원_축중기제조" xfId="6789" xr:uid="{00000000-0005-0000-0000-0000FF1E0000}"/>
    <cellStyle name="원_충청지역본부-" xfId="6790" xr:uid="{00000000-0005-0000-0000-0000001F0000}"/>
    <cellStyle name="원_코솔라-제조원가" xfId="1377" xr:uid="{00000000-0005-0000-0000-0000011F0000}"/>
    <cellStyle name="원_테마공사새로03" xfId="1378" xr:uid="{00000000-0005-0000-0000-0000021F0000}"/>
    <cellStyle name="원_토지공사-간접비" xfId="1379" xr:uid="{00000000-0005-0000-0000-0000031F0000}"/>
    <cellStyle name="원_통행료면탈방지시스템(최종)" xfId="6791" xr:uid="{00000000-0005-0000-0000-0000041F0000}"/>
    <cellStyle name="원_평창증설매립장-설치" xfId="1380" xr:uid="{00000000-0005-0000-0000-0000051F0000}"/>
    <cellStyle name="원_한국가스공사필터제조부문" xfId="1381" xr:uid="{00000000-0005-0000-0000-0000061F0000}"/>
    <cellStyle name="원_한국도로공사" xfId="1382" xr:uid="{00000000-0005-0000-0000-0000071F0000}"/>
    <cellStyle name="원_한전내역서-최종" xfId="1383" xr:uid="{00000000-0005-0000-0000-0000081F0000}"/>
    <cellStyle name="원_현장설비(1.VDS)-0411" xfId="6792" xr:uid="{00000000-0005-0000-0000-0000091F0000}"/>
    <cellStyle name="원_호남지역본부-" xfId="6793" xr:uid="{00000000-0005-0000-0000-00000A1F0000}"/>
    <cellStyle name="원_흥한건설(주)_두창산업폐기물(하도급)" xfId="6794" xr:uid="{00000000-0005-0000-0000-00000B1F0000}"/>
    <cellStyle name="유1" xfId="1388" xr:uid="{00000000-0005-0000-0000-00000C1F0000}"/>
    <cellStyle name="유영" xfId="1389" xr:uid="{00000000-0005-0000-0000-00000D1F0000}"/>
    <cellStyle name="일반" xfId="1390" xr:uid="{00000000-0005-0000-0000-00000E1F0000}"/>
    <cellStyle name="一般_C-NMS-BOM-v1" xfId="6796" xr:uid="{00000000-0005-0000-0000-00000F1F0000}"/>
    <cellStyle name="일위대가" xfId="1391" xr:uid="{00000000-0005-0000-0000-0000101F0000}"/>
    <cellStyle name="입력 10" xfId="3992" xr:uid="{00000000-0005-0000-0000-0000111F0000}"/>
    <cellStyle name="입력 10 2" xfId="8833" xr:uid="{00000000-0005-0000-0000-0000121F0000}"/>
    <cellStyle name="입력 11" xfId="3993" xr:uid="{00000000-0005-0000-0000-0000131F0000}"/>
    <cellStyle name="입력 11 2" xfId="8834" xr:uid="{00000000-0005-0000-0000-0000141F0000}"/>
    <cellStyle name="입력 12" xfId="3994" xr:uid="{00000000-0005-0000-0000-0000151F0000}"/>
    <cellStyle name="입력 12 2" xfId="8835" xr:uid="{00000000-0005-0000-0000-0000161F0000}"/>
    <cellStyle name="입력 13" xfId="3995" xr:uid="{00000000-0005-0000-0000-0000171F0000}"/>
    <cellStyle name="입력 13 2" xfId="8836" xr:uid="{00000000-0005-0000-0000-0000181F0000}"/>
    <cellStyle name="입력 14" xfId="3996" xr:uid="{00000000-0005-0000-0000-0000191F0000}"/>
    <cellStyle name="입력 14 2" xfId="8837" xr:uid="{00000000-0005-0000-0000-00001A1F0000}"/>
    <cellStyle name="입력 15" xfId="3997" xr:uid="{00000000-0005-0000-0000-00001B1F0000}"/>
    <cellStyle name="입력 15 2" xfId="8838" xr:uid="{00000000-0005-0000-0000-00001C1F0000}"/>
    <cellStyle name="입력 16" xfId="3998" xr:uid="{00000000-0005-0000-0000-00001D1F0000}"/>
    <cellStyle name="입력 16 2" xfId="8839" xr:uid="{00000000-0005-0000-0000-00001E1F0000}"/>
    <cellStyle name="입력 17" xfId="3999" xr:uid="{00000000-0005-0000-0000-00001F1F0000}"/>
    <cellStyle name="입력 17 2" xfId="8840" xr:uid="{00000000-0005-0000-0000-0000201F0000}"/>
    <cellStyle name="입력 18" xfId="4000" xr:uid="{00000000-0005-0000-0000-0000211F0000}"/>
    <cellStyle name="입력 18 2" xfId="8841" xr:uid="{00000000-0005-0000-0000-0000221F0000}"/>
    <cellStyle name="입력 19" xfId="4001" xr:uid="{00000000-0005-0000-0000-0000231F0000}"/>
    <cellStyle name="입력 19 2" xfId="8842" xr:uid="{00000000-0005-0000-0000-0000241F0000}"/>
    <cellStyle name="입력 2" xfId="4002" xr:uid="{00000000-0005-0000-0000-0000251F0000}"/>
    <cellStyle name="입력 2 2" xfId="8003" xr:uid="{00000000-0005-0000-0000-0000261F0000}"/>
    <cellStyle name="입력 2 2 2" xfId="9126" xr:uid="{00000000-0005-0000-0000-0000271F0000}"/>
    <cellStyle name="입력 2 3" xfId="8301" xr:uid="{00000000-0005-0000-0000-0000281F0000}"/>
    <cellStyle name="입력 2 4" xfId="8322" xr:uid="{00000000-0005-0000-0000-0000291F0000}"/>
    <cellStyle name="입력 2 5" xfId="8222" xr:uid="{00000000-0005-0000-0000-00002A1F0000}"/>
    <cellStyle name="입력 2 6" xfId="8843" xr:uid="{00000000-0005-0000-0000-00002B1F0000}"/>
    <cellStyle name="입력 2 7" xfId="9160" xr:uid="{00000000-0005-0000-0000-00002C1F0000}"/>
    <cellStyle name="입력 2 8" xfId="9350" xr:uid="{00000000-0005-0000-0000-00002D1F0000}"/>
    <cellStyle name="입력 20" xfId="4003" xr:uid="{00000000-0005-0000-0000-00002E1F0000}"/>
    <cellStyle name="입력 20 2" xfId="8844" xr:uid="{00000000-0005-0000-0000-00002F1F0000}"/>
    <cellStyle name="입력 21" xfId="4004" xr:uid="{00000000-0005-0000-0000-0000301F0000}"/>
    <cellStyle name="입력 21 2" xfId="8845" xr:uid="{00000000-0005-0000-0000-0000311F0000}"/>
    <cellStyle name="입력 22" xfId="4005" xr:uid="{00000000-0005-0000-0000-0000321F0000}"/>
    <cellStyle name="입력 22 2" xfId="8846" xr:uid="{00000000-0005-0000-0000-0000331F0000}"/>
    <cellStyle name="입력 23" xfId="4006" xr:uid="{00000000-0005-0000-0000-0000341F0000}"/>
    <cellStyle name="입력 23 2" xfId="8847" xr:uid="{00000000-0005-0000-0000-0000351F0000}"/>
    <cellStyle name="입력 24" xfId="4007" xr:uid="{00000000-0005-0000-0000-0000361F0000}"/>
    <cellStyle name="입력 24 2" xfId="8848" xr:uid="{00000000-0005-0000-0000-0000371F0000}"/>
    <cellStyle name="입력 25" xfId="4008" xr:uid="{00000000-0005-0000-0000-0000381F0000}"/>
    <cellStyle name="입력 25 2" xfId="8849" xr:uid="{00000000-0005-0000-0000-0000391F0000}"/>
    <cellStyle name="입력 26" xfId="4009" xr:uid="{00000000-0005-0000-0000-00003A1F0000}"/>
    <cellStyle name="입력 26 2" xfId="8850" xr:uid="{00000000-0005-0000-0000-00003B1F0000}"/>
    <cellStyle name="입력 27" xfId="4010" xr:uid="{00000000-0005-0000-0000-00003C1F0000}"/>
    <cellStyle name="입력 27 2" xfId="8851" xr:uid="{00000000-0005-0000-0000-00003D1F0000}"/>
    <cellStyle name="입력 28" xfId="4011" xr:uid="{00000000-0005-0000-0000-00003E1F0000}"/>
    <cellStyle name="입력 28 2" xfId="8852" xr:uid="{00000000-0005-0000-0000-00003F1F0000}"/>
    <cellStyle name="입력 29" xfId="4012" xr:uid="{00000000-0005-0000-0000-0000401F0000}"/>
    <cellStyle name="입력 29 2" xfId="8853" xr:uid="{00000000-0005-0000-0000-0000411F0000}"/>
    <cellStyle name="입력 3" xfId="4013" xr:uid="{00000000-0005-0000-0000-0000421F0000}"/>
    <cellStyle name="입력 3 2" xfId="6797" xr:uid="{00000000-0005-0000-0000-0000431F0000}"/>
    <cellStyle name="입력 3 2 2" xfId="8403" xr:uid="{00000000-0005-0000-0000-0000441F0000}"/>
    <cellStyle name="입력 3 2 3" xfId="8337" xr:uid="{00000000-0005-0000-0000-0000451F0000}"/>
    <cellStyle name="입력 3 2 4" xfId="8358" xr:uid="{00000000-0005-0000-0000-0000461F0000}"/>
    <cellStyle name="입력 3 2 5" xfId="8993" xr:uid="{00000000-0005-0000-0000-0000471F0000}"/>
    <cellStyle name="입력 3 2 6" xfId="9295" xr:uid="{00000000-0005-0000-0000-0000481F0000}"/>
    <cellStyle name="입력 3 2 7" xfId="9376" xr:uid="{00000000-0005-0000-0000-0000491F0000}"/>
    <cellStyle name="입력 3 3" xfId="8170" xr:uid="{00000000-0005-0000-0000-00004A1F0000}"/>
    <cellStyle name="입력 3 3 2" xfId="9145" xr:uid="{00000000-0005-0000-0000-00004B1F0000}"/>
    <cellStyle name="입력 3 4" xfId="8447" xr:uid="{00000000-0005-0000-0000-00004C1F0000}"/>
    <cellStyle name="입력 3 5" xfId="8478" xr:uid="{00000000-0005-0000-0000-00004D1F0000}"/>
    <cellStyle name="입력 3 6" xfId="8498" xr:uid="{00000000-0005-0000-0000-00004E1F0000}"/>
    <cellStyle name="입력 3 7" xfId="8854" xr:uid="{00000000-0005-0000-0000-00004F1F0000}"/>
    <cellStyle name="입력 3 8" xfId="9223" xr:uid="{00000000-0005-0000-0000-0000501F0000}"/>
    <cellStyle name="입력 3 9" xfId="9449" xr:uid="{00000000-0005-0000-0000-0000511F0000}"/>
    <cellStyle name="입력 3_발생량" xfId="7748" xr:uid="{00000000-0005-0000-0000-0000521F0000}"/>
    <cellStyle name="입력 30" xfId="4014" xr:uid="{00000000-0005-0000-0000-0000531F0000}"/>
    <cellStyle name="입력 30 2" xfId="8855" xr:uid="{00000000-0005-0000-0000-0000541F0000}"/>
    <cellStyle name="입력 31" xfId="4015" xr:uid="{00000000-0005-0000-0000-0000551F0000}"/>
    <cellStyle name="입력 31 2" xfId="8856" xr:uid="{00000000-0005-0000-0000-0000561F0000}"/>
    <cellStyle name="입력 32" xfId="4016" xr:uid="{00000000-0005-0000-0000-0000571F0000}"/>
    <cellStyle name="입력 32 2" xfId="8857" xr:uid="{00000000-0005-0000-0000-0000581F0000}"/>
    <cellStyle name="입력 33" xfId="4017" xr:uid="{00000000-0005-0000-0000-0000591F0000}"/>
    <cellStyle name="입력 33 2" xfId="8858" xr:uid="{00000000-0005-0000-0000-00005A1F0000}"/>
    <cellStyle name="입력 34" xfId="4018" xr:uid="{00000000-0005-0000-0000-00005B1F0000}"/>
    <cellStyle name="입력 34 2" xfId="8859" xr:uid="{00000000-0005-0000-0000-00005C1F0000}"/>
    <cellStyle name="입력 35" xfId="4019" xr:uid="{00000000-0005-0000-0000-00005D1F0000}"/>
    <cellStyle name="입력 35 2" xfId="8860" xr:uid="{00000000-0005-0000-0000-00005E1F0000}"/>
    <cellStyle name="입력 36" xfId="4020" xr:uid="{00000000-0005-0000-0000-00005F1F0000}"/>
    <cellStyle name="입력 36 2" xfId="8861" xr:uid="{00000000-0005-0000-0000-0000601F0000}"/>
    <cellStyle name="입력 37" xfId="4021" xr:uid="{00000000-0005-0000-0000-0000611F0000}"/>
    <cellStyle name="입력 37 2" xfId="8862" xr:uid="{00000000-0005-0000-0000-0000621F0000}"/>
    <cellStyle name="입력 38" xfId="4022" xr:uid="{00000000-0005-0000-0000-0000631F0000}"/>
    <cellStyle name="입력 38 2" xfId="8863" xr:uid="{00000000-0005-0000-0000-0000641F0000}"/>
    <cellStyle name="입력 39" xfId="4023" xr:uid="{00000000-0005-0000-0000-0000651F0000}"/>
    <cellStyle name="입력 39 2" xfId="8864" xr:uid="{00000000-0005-0000-0000-0000661F0000}"/>
    <cellStyle name="입력 4" xfId="4024" xr:uid="{00000000-0005-0000-0000-0000671F0000}"/>
    <cellStyle name="입력 4 2" xfId="6798" xr:uid="{00000000-0005-0000-0000-0000681F0000}"/>
    <cellStyle name="입력 4 2 2" xfId="8404" xr:uid="{00000000-0005-0000-0000-0000691F0000}"/>
    <cellStyle name="입력 4 2 3" xfId="8336" xr:uid="{00000000-0005-0000-0000-00006A1F0000}"/>
    <cellStyle name="입력 4 2 4" xfId="8359" xr:uid="{00000000-0005-0000-0000-00006B1F0000}"/>
    <cellStyle name="입력 4 2 5" xfId="8994" xr:uid="{00000000-0005-0000-0000-00006C1F0000}"/>
    <cellStyle name="입력 4 2 6" xfId="9245" xr:uid="{00000000-0005-0000-0000-00006D1F0000}"/>
    <cellStyle name="입력 4 2 7" xfId="9276" xr:uid="{00000000-0005-0000-0000-00006E1F0000}"/>
    <cellStyle name="입력 4 3" xfId="8171" xr:uid="{00000000-0005-0000-0000-00006F1F0000}"/>
    <cellStyle name="입력 4 3 2" xfId="9146" xr:uid="{00000000-0005-0000-0000-0000701F0000}"/>
    <cellStyle name="입력 4 4" xfId="8448" xr:uid="{00000000-0005-0000-0000-0000711F0000}"/>
    <cellStyle name="입력 4 5" xfId="8479" xr:uid="{00000000-0005-0000-0000-0000721F0000}"/>
    <cellStyle name="입력 4 6" xfId="8499" xr:uid="{00000000-0005-0000-0000-0000731F0000}"/>
    <cellStyle name="입력 4 7" xfId="8865" xr:uid="{00000000-0005-0000-0000-0000741F0000}"/>
    <cellStyle name="입력 4 8" xfId="9222" xr:uid="{00000000-0005-0000-0000-0000751F0000}"/>
    <cellStyle name="입력 4 9" xfId="9215" xr:uid="{00000000-0005-0000-0000-0000761F0000}"/>
    <cellStyle name="입력 4_발생량" xfId="7749" xr:uid="{00000000-0005-0000-0000-0000771F0000}"/>
    <cellStyle name="입력 40" xfId="4025" xr:uid="{00000000-0005-0000-0000-0000781F0000}"/>
    <cellStyle name="입력 40 2" xfId="8866" xr:uid="{00000000-0005-0000-0000-0000791F0000}"/>
    <cellStyle name="입력 41" xfId="4026" xr:uid="{00000000-0005-0000-0000-00007A1F0000}"/>
    <cellStyle name="입력 41 2" xfId="8867" xr:uid="{00000000-0005-0000-0000-00007B1F0000}"/>
    <cellStyle name="입력 42" xfId="4027" xr:uid="{00000000-0005-0000-0000-00007C1F0000}"/>
    <cellStyle name="입력 42 2" xfId="8868" xr:uid="{00000000-0005-0000-0000-00007D1F0000}"/>
    <cellStyle name="입력 43" xfId="4028" xr:uid="{00000000-0005-0000-0000-00007E1F0000}"/>
    <cellStyle name="입력 43 2" xfId="8869" xr:uid="{00000000-0005-0000-0000-00007F1F0000}"/>
    <cellStyle name="입력 44" xfId="4029" xr:uid="{00000000-0005-0000-0000-0000801F0000}"/>
    <cellStyle name="입력 44 2" xfId="8870" xr:uid="{00000000-0005-0000-0000-0000811F0000}"/>
    <cellStyle name="입력 45" xfId="4030" xr:uid="{00000000-0005-0000-0000-0000821F0000}"/>
    <cellStyle name="입력 45 2" xfId="8871" xr:uid="{00000000-0005-0000-0000-0000831F0000}"/>
    <cellStyle name="입력 46" xfId="4031" xr:uid="{00000000-0005-0000-0000-0000841F0000}"/>
    <cellStyle name="입력 46 2" xfId="8872" xr:uid="{00000000-0005-0000-0000-0000851F0000}"/>
    <cellStyle name="입력 47" xfId="4032" xr:uid="{00000000-0005-0000-0000-0000861F0000}"/>
    <cellStyle name="입력 47 2" xfId="8873" xr:uid="{00000000-0005-0000-0000-0000871F0000}"/>
    <cellStyle name="입력 48" xfId="4033" xr:uid="{00000000-0005-0000-0000-0000881F0000}"/>
    <cellStyle name="입력 48 2" xfId="8874" xr:uid="{00000000-0005-0000-0000-0000891F0000}"/>
    <cellStyle name="입력 49" xfId="4034" xr:uid="{00000000-0005-0000-0000-00008A1F0000}"/>
    <cellStyle name="입력 49 2" xfId="8875" xr:uid="{00000000-0005-0000-0000-00008B1F0000}"/>
    <cellStyle name="입력 5" xfId="4035" xr:uid="{00000000-0005-0000-0000-00008C1F0000}"/>
    <cellStyle name="입력 5 2" xfId="6799" xr:uid="{00000000-0005-0000-0000-00008D1F0000}"/>
    <cellStyle name="입력 5 2 2" xfId="8405" xr:uid="{00000000-0005-0000-0000-00008E1F0000}"/>
    <cellStyle name="입력 5 2 3" xfId="8335" xr:uid="{00000000-0005-0000-0000-00008F1F0000}"/>
    <cellStyle name="입력 5 2 4" xfId="8251" xr:uid="{00000000-0005-0000-0000-0000901F0000}"/>
    <cellStyle name="입력 5 2 5" xfId="8995" xr:uid="{00000000-0005-0000-0000-0000911F0000}"/>
    <cellStyle name="입력 5 2 6" xfId="9244" xr:uid="{00000000-0005-0000-0000-0000921F0000}"/>
    <cellStyle name="입력 5 2 7" xfId="9260" xr:uid="{00000000-0005-0000-0000-0000931F0000}"/>
    <cellStyle name="입력 5 3" xfId="8172" xr:uid="{00000000-0005-0000-0000-0000941F0000}"/>
    <cellStyle name="입력 5 3 2" xfId="9147" xr:uid="{00000000-0005-0000-0000-0000951F0000}"/>
    <cellStyle name="입력 5 4" xfId="8449" xr:uid="{00000000-0005-0000-0000-0000961F0000}"/>
    <cellStyle name="입력 5 5" xfId="8480" xr:uid="{00000000-0005-0000-0000-0000971F0000}"/>
    <cellStyle name="입력 5 6" xfId="8500" xr:uid="{00000000-0005-0000-0000-0000981F0000}"/>
    <cellStyle name="입력 5 7" xfId="8876" xr:uid="{00000000-0005-0000-0000-0000991F0000}"/>
    <cellStyle name="입력 5 8" xfId="9344" xr:uid="{00000000-0005-0000-0000-00009A1F0000}"/>
    <cellStyle name="입력 5 9" xfId="9381" xr:uid="{00000000-0005-0000-0000-00009B1F0000}"/>
    <cellStyle name="입력 5_발생량" xfId="7750" xr:uid="{00000000-0005-0000-0000-00009C1F0000}"/>
    <cellStyle name="입력 50" xfId="4036" xr:uid="{00000000-0005-0000-0000-00009D1F0000}"/>
    <cellStyle name="입력 50 2" xfId="8877" xr:uid="{00000000-0005-0000-0000-00009E1F0000}"/>
    <cellStyle name="입력 51" xfId="4037" xr:uid="{00000000-0005-0000-0000-00009F1F0000}"/>
    <cellStyle name="입력 51 2" xfId="8878" xr:uid="{00000000-0005-0000-0000-0000A01F0000}"/>
    <cellStyle name="입력 52" xfId="4038" xr:uid="{00000000-0005-0000-0000-0000A11F0000}"/>
    <cellStyle name="입력 52 2" xfId="8879" xr:uid="{00000000-0005-0000-0000-0000A21F0000}"/>
    <cellStyle name="입력 53" xfId="4039" xr:uid="{00000000-0005-0000-0000-0000A31F0000}"/>
    <cellStyle name="입력 53 2" xfId="8880" xr:uid="{00000000-0005-0000-0000-0000A41F0000}"/>
    <cellStyle name="입력 54" xfId="4040" xr:uid="{00000000-0005-0000-0000-0000A51F0000}"/>
    <cellStyle name="입력 54 2" xfId="8881" xr:uid="{00000000-0005-0000-0000-0000A61F0000}"/>
    <cellStyle name="입력 55" xfId="4041" xr:uid="{00000000-0005-0000-0000-0000A71F0000}"/>
    <cellStyle name="입력 55 2" xfId="8882" xr:uid="{00000000-0005-0000-0000-0000A81F0000}"/>
    <cellStyle name="입력 56" xfId="4042" xr:uid="{00000000-0005-0000-0000-0000A91F0000}"/>
    <cellStyle name="입력 56 2" xfId="8883" xr:uid="{00000000-0005-0000-0000-0000AA1F0000}"/>
    <cellStyle name="입력 57" xfId="4043" xr:uid="{00000000-0005-0000-0000-0000AB1F0000}"/>
    <cellStyle name="입력 57 2" xfId="8884" xr:uid="{00000000-0005-0000-0000-0000AC1F0000}"/>
    <cellStyle name="입력 58" xfId="4044" xr:uid="{00000000-0005-0000-0000-0000AD1F0000}"/>
    <cellStyle name="입력 58 2" xfId="8885" xr:uid="{00000000-0005-0000-0000-0000AE1F0000}"/>
    <cellStyle name="입력 59" xfId="4045" xr:uid="{00000000-0005-0000-0000-0000AF1F0000}"/>
    <cellStyle name="입력 59 2" xfId="8886" xr:uid="{00000000-0005-0000-0000-0000B01F0000}"/>
    <cellStyle name="입력 6" xfId="4046" xr:uid="{00000000-0005-0000-0000-0000B11F0000}"/>
    <cellStyle name="입력 6 2" xfId="8173" xr:uid="{00000000-0005-0000-0000-0000B21F0000}"/>
    <cellStyle name="입력 6 2 2" xfId="9148" xr:uid="{00000000-0005-0000-0000-0000B31F0000}"/>
    <cellStyle name="입력 6 3" xfId="8450" xr:uid="{00000000-0005-0000-0000-0000B41F0000}"/>
    <cellStyle name="입력 6 4" xfId="8481" xr:uid="{00000000-0005-0000-0000-0000B51F0000}"/>
    <cellStyle name="입력 6 5" xfId="8501" xr:uid="{00000000-0005-0000-0000-0000B61F0000}"/>
    <cellStyle name="입력 6 6" xfId="8887" xr:uid="{00000000-0005-0000-0000-0000B71F0000}"/>
    <cellStyle name="입력 6 7" xfId="9221" xr:uid="{00000000-0005-0000-0000-0000B81F0000}"/>
    <cellStyle name="입력 6 8" xfId="9272" xr:uid="{00000000-0005-0000-0000-0000B91F0000}"/>
    <cellStyle name="입력 60" xfId="4047" xr:uid="{00000000-0005-0000-0000-0000BA1F0000}"/>
    <cellStyle name="입력 60 2" xfId="8888" xr:uid="{00000000-0005-0000-0000-0000BB1F0000}"/>
    <cellStyle name="입력 7" xfId="4048" xr:uid="{00000000-0005-0000-0000-0000BC1F0000}"/>
    <cellStyle name="입력 7 2" xfId="8174" xr:uid="{00000000-0005-0000-0000-0000BD1F0000}"/>
    <cellStyle name="입력 7 2 2" xfId="9149" xr:uid="{00000000-0005-0000-0000-0000BE1F0000}"/>
    <cellStyle name="입력 7 3" xfId="8451" xr:uid="{00000000-0005-0000-0000-0000BF1F0000}"/>
    <cellStyle name="입력 7 4" xfId="8482" xr:uid="{00000000-0005-0000-0000-0000C01F0000}"/>
    <cellStyle name="입력 7 5" xfId="8502" xr:uid="{00000000-0005-0000-0000-0000C11F0000}"/>
    <cellStyle name="입력 7 6" xfId="8889" xr:uid="{00000000-0005-0000-0000-0000C21F0000}"/>
    <cellStyle name="입력 7 7" xfId="9339" xr:uid="{00000000-0005-0000-0000-0000C31F0000}"/>
    <cellStyle name="입력 7 8" xfId="9216" xr:uid="{00000000-0005-0000-0000-0000C41F0000}"/>
    <cellStyle name="입력 8" xfId="4049" xr:uid="{00000000-0005-0000-0000-0000C51F0000}"/>
    <cellStyle name="입력 8 2" xfId="8890" xr:uid="{00000000-0005-0000-0000-0000C61F0000}"/>
    <cellStyle name="입력 9" xfId="4050" xr:uid="{00000000-0005-0000-0000-0000C71F0000}"/>
    <cellStyle name="입력 9 2" xfId="8891" xr:uid="{00000000-0005-0000-0000-0000C81F0000}"/>
    <cellStyle name="자리수" xfId="1392" xr:uid="{00000000-0005-0000-0000-0000C91F0000}"/>
    <cellStyle name="자리수 - 유형1" xfId="1393" xr:uid="{00000000-0005-0000-0000-0000CA1F0000}"/>
    <cellStyle name="자리수 2" xfId="6800" xr:uid="{00000000-0005-0000-0000-0000CB1F0000}"/>
    <cellStyle name="자리수 2 2" xfId="6801" xr:uid="{00000000-0005-0000-0000-0000CC1F0000}"/>
    <cellStyle name="자리수_(설계내역-승강대)(07.03)" xfId="6802" xr:uid="{00000000-0005-0000-0000-0000CD1F0000}"/>
    <cellStyle name="자리수0" xfId="1394" xr:uid="{00000000-0005-0000-0000-0000CE1F0000}"/>
    <cellStyle name="자리수0 2" xfId="6803" xr:uid="{00000000-0005-0000-0000-0000CF1F0000}"/>
    <cellStyle name="자리수0 2 2" xfId="6804" xr:uid="{00000000-0005-0000-0000-0000D01F0000}"/>
    <cellStyle name="자리수0 3" xfId="6805" xr:uid="{00000000-0005-0000-0000-0000D11F0000}"/>
    <cellStyle name="자리수0 4" xfId="7919" xr:uid="{00000000-0005-0000-0000-0000D21F0000}"/>
    <cellStyle name="자리수0_1235B 4.5m 내역서(06.10.18)" xfId="6806" xr:uid="{00000000-0005-0000-0000-0000D31F0000}"/>
    <cellStyle name="점선" xfId="1395" xr:uid="{00000000-0005-0000-0000-0000D41F0000}"/>
    <cellStyle name="제목 1 10" xfId="4051" xr:uid="{00000000-0005-0000-0000-0000D51F0000}"/>
    <cellStyle name="제목 1 11" xfId="4052" xr:uid="{00000000-0005-0000-0000-0000D61F0000}"/>
    <cellStyle name="제목 1 12" xfId="4053" xr:uid="{00000000-0005-0000-0000-0000D71F0000}"/>
    <cellStyle name="제목 1 13" xfId="4054" xr:uid="{00000000-0005-0000-0000-0000D81F0000}"/>
    <cellStyle name="제목 1 14" xfId="4055" xr:uid="{00000000-0005-0000-0000-0000D91F0000}"/>
    <cellStyle name="제목 1 15" xfId="4056" xr:uid="{00000000-0005-0000-0000-0000DA1F0000}"/>
    <cellStyle name="제목 1 16" xfId="4057" xr:uid="{00000000-0005-0000-0000-0000DB1F0000}"/>
    <cellStyle name="제목 1 17" xfId="4058" xr:uid="{00000000-0005-0000-0000-0000DC1F0000}"/>
    <cellStyle name="제목 1 18" xfId="4059" xr:uid="{00000000-0005-0000-0000-0000DD1F0000}"/>
    <cellStyle name="제목 1 19" xfId="4060" xr:uid="{00000000-0005-0000-0000-0000DE1F0000}"/>
    <cellStyle name="제목 1 2" xfId="4061" xr:uid="{00000000-0005-0000-0000-0000DF1F0000}"/>
    <cellStyle name="제목 1 2 2" xfId="8004" xr:uid="{00000000-0005-0000-0000-0000E01F0000}"/>
    <cellStyle name="제목 1 20" xfId="4062" xr:uid="{00000000-0005-0000-0000-0000E11F0000}"/>
    <cellStyle name="제목 1 21" xfId="4063" xr:uid="{00000000-0005-0000-0000-0000E21F0000}"/>
    <cellStyle name="제목 1 22" xfId="4064" xr:uid="{00000000-0005-0000-0000-0000E31F0000}"/>
    <cellStyle name="제목 1 23" xfId="4065" xr:uid="{00000000-0005-0000-0000-0000E41F0000}"/>
    <cellStyle name="제목 1 24" xfId="4066" xr:uid="{00000000-0005-0000-0000-0000E51F0000}"/>
    <cellStyle name="제목 1 25" xfId="4067" xr:uid="{00000000-0005-0000-0000-0000E61F0000}"/>
    <cellStyle name="제목 1 26" xfId="4068" xr:uid="{00000000-0005-0000-0000-0000E71F0000}"/>
    <cellStyle name="제목 1 27" xfId="4069" xr:uid="{00000000-0005-0000-0000-0000E81F0000}"/>
    <cellStyle name="제목 1 28" xfId="4070" xr:uid="{00000000-0005-0000-0000-0000E91F0000}"/>
    <cellStyle name="제목 1 29" xfId="4071" xr:uid="{00000000-0005-0000-0000-0000EA1F0000}"/>
    <cellStyle name="제목 1 3" xfId="4072" xr:uid="{00000000-0005-0000-0000-0000EB1F0000}"/>
    <cellStyle name="제목 1 3 2" xfId="6807" xr:uid="{00000000-0005-0000-0000-0000EC1F0000}"/>
    <cellStyle name="제목 1 3 3" xfId="8175" xr:uid="{00000000-0005-0000-0000-0000ED1F0000}"/>
    <cellStyle name="제목 1 3_발생량" xfId="7751" xr:uid="{00000000-0005-0000-0000-0000EE1F0000}"/>
    <cellStyle name="제목 1 30" xfId="4073" xr:uid="{00000000-0005-0000-0000-0000EF1F0000}"/>
    <cellStyle name="제목 1 31" xfId="4074" xr:uid="{00000000-0005-0000-0000-0000F01F0000}"/>
    <cellStyle name="제목 1 32" xfId="4075" xr:uid="{00000000-0005-0000-0000-0000F11F0000}"/>
    <cellStyle name="제목 1 33" xfId="4076" xr:uid="{00000000-0005-0000-0000-0000F21F0000}"/>
    <cellStyle name="제목 1 34" xfId="4077" xr:uid="{00000000-0005-0000-0000-0000F31F0000}"/>
    <cellStyle name="제목 1 35" xfId="4078" xr:uid="{00000000-0005-0000-0000-0000F41F0000}"/>
    <cellStyle name="제목 1 36" xfId="4079" xr:uid="{00000000-0005-0000-0000-0000F51F0000}"/>
    <cellStyle name="제목 1 37" xfId="4080" xr:uid="{00000000-0005-0000-0000-0000F61F0000}"/>
    <cellStyle name="제목 1 38" xfId="4081" xr:uid="{00000000-0005-0000-0000-0000F71F0000}"/>
    <cellStyle name="제목 1 39" xfId="4082" xr:uid="{00000000-0005-0000-0000-0000F81F0000}"/>
    <cellStyle name="제목 1 4" xfId="4083" xr:uid="{00000000-0005-0000-0000-0000F91F0000}"/>
    <cellStyle name="제목 1 4 2" xfId="6808" xr:uid="{00000000-0005-0000-0000-0000FA1F0000}"/>
    <cellStyle name="제목 1 4 3" xfId="8176" xr:uid="{00000000-0005-0000-0000-0000FB1F0000}"/>
    <cellStyle name="제목 1 4_발생량" xfId="7752" xr:uid="{00000000-0005-0000-0000-0000FC1F0000}"/>
    <cellStyle name="제목 1 40" xfId="4084" xr:uid="{00000000-0005-0000-0000-0000FD1F0000}"/>
    <cellStyle name="제목 1 41" xfId="4085" xr:uid="{00000000-0005-0000-0000-0000FE1F0000}"/>
    <cellStyle name="제목 1 42" xfId="4086" xr:uid="{00000000-0005-0000-0000-0000FF1F0000}"/>
    <cellStyle name="제목 1 43" xfId="4087" xr:uid="{00000000-0005-0000-0000-000000200000}"/>
    <cellStyle name="제목 1 44" xfId="4088" xr:uid="{00000000-0005-0000-0000-000001200000}"/>
    <cellStyle name="제목 1 45" xfId="4089" xr:uid="{00000000-0005-0000-0000-000002200000}"/>
    <cellStyle name="제목 1 46" xfId="4090" xr:uid="{00000000-0005-0000-0000-000003200000}"/>
    <cellStyle name="제목 1 47" xfId="4091" xr:uid="{00000000-0005-0000-0000-000004200000}"/>
    <cellStyle name="제목 1 48" xfId="4092" xr:uid="{00000000-0005-0000-0000-000005200000}"/>
    <cellStyle name="제목 1 49" xfId="4093" xr:uid="{00000000-0005-0000-0000-000006200000}"/>
    <cellStyle name="제목 1 5" xfId="4094" xr:uid="{00000000-0005-0000-0000-000007200000}"/>
    <cellStyle name="제목 1 5 2" xfId="6809" xr:uid="{00000000-0005-0000-0000-000008200000}"/>
    <cellStyle name="제목 1 5 3" xfId="8177" xr:uid="{00000000-0005-0000-0000-000009200000}"/>
    <cellStyle name="제목 1 5_발생량" xfId="7753" xr:uid="{00000000-0005-0000-0000-00000A200000}"/>
    <cellStyle name="제목 1 50" xfId="4095" xr:uid="{00000000-0005-0000-0000-00000B200000}"/>
    <cellStyle name="제목 1 51" xfId="4096" xr:uid="{00000000-0005-0000-0000-00000C200000}"/>
    <cellStyle name="제목 1 52" xfId="4097" xr:uid="{00000000-0005-0000-0000-00000D200000}"/>
    <cellStyle name="제목 1 53" xfId="4098" xr:uid="{00000000-0005-0000-0000-00000E200000}"/>
    <cellStyle name="제목 1 54" xfId="4099" xr:uid="{00000000-0005-0000-0000-00000F200000}"/>
    <cellStyle name="제목 1 55" xfId="4100" xr:uid="{00000000-0005-0000-0000-000010200000}"/>
    <cellStyle name="제목 1 56" xfId="4101" xr:uid="{00000000-0005-0000-0000-000011200000}"/>
    <cellStyle name="제목 1 57" xfId="4102" xr:uid="{00000000-0005-0000-0000-000012200000}"/>
    <cellStyle name="제목 1 58" xfId="4103" xr:uid="{00000000-0005-0000-0000-000013200000}"/>
    <cellStyle name="제목 1 59" xfId="4104" xr:uid="{00000000-0005-0000-0000-000014200000}"/>
    <cellStyle name="제목 1 6" xfId="4105" xr:uid="{00000000-0005-0000-0000-000015200000}"/>
    <cellStyle name="제목 1 6 2" xfId="8178" xr:uid="{00000000-0005-0000-0000-000016200000}"/>
    <cellStyle name="제목 1 60" xfId="4106" xr:uid="{00000000-0005-0000-0000-000017200000}"/>
    <cellStyle name="제목 1 7" xfId="4107" xr:uid="{00000000-0005-0000-0000-000018200000}"/>
    <cellStyle name="제목 1 7 2" xfId="8179" xr:uid="{00000000-0005-0000-0000-000019200000}"/>
    <cellStyle name="제목 1 8" xfId="4108" xr:uid="{00000000-0005-0000-0000-00001A200000}"/>
    <cellStyle name="제목 1 9" xfId="4109" xr:uid="{00000000-0005-0000-0000-00001B200000}"/>
    <cellStyle name="제목 1(左)" xfId="6810" xr:uid="{00000000-0005-0000-0000-00001C200000}"/>
    <cellStyle name="제목 1(中)" xfId="6811" xr:uid="{00000000-0005-0000-0000-00001D200000}"/>
    <cellStyle name="제목 10" xfId="4110" xr:uid="{00000000-0005-0000-0000-00001E200000}"/>
    <cellStyle name="제목 10 2" xfId="8180" xr:uid="{00000000-0005-0000-0000-00001F200000}"/>
    <cellStyle name="제목 11" xfId="4111" xr:uid="{00000000-0005-0000-0000-000020200000}"/>
    <cellStyle name="제목 12" xfId="4112" xr:uid="{00000000-0005-0000-0000-000021200000}"/>
    <cellStyle name="제목 13" xfId="4113" xr:uid="{00000000-0005-0000-0000-000022200000}"/>
    <cellStyle name="제목 14" xfId="4114" xr:uid="{00000000-0005-0000-0000-000023200000}"/>
    <cellStyle name="제목 15" xfId="4115" xr:uid="{00000000-0005-0000-0000-000024200000}"/>
    <cellStyle name="제목 16" xfId="4116" xr:uid="{00000000-0005-0000-0000-000025200000}"/>
    <cellStyle name="제목 17" xfId="4117" xr:uid="{00000000-0005-0000-0000-000026200000}"/>
    <cellStyle name="제목 18" xfId="4118" xr:uid="{00000000-0005-0000-0000-000027200000}"/>
    <cellStyle name="제목 19" xfId="4119" xr:uid="{00000000-0005-0000-0000-000028200000}"/>
    <cellStyle name="제목 2 10" xfId="4120" xr:uid="{00000000-0005-0000-0000-000029200000}"/>
    <cellStyle name="제목 2 11" xfId="4121" xr:uid="{00000000-0005-0000-0000-00002A200000}"/>
    <cellStyle name="제목 2 12" xfId="4122" xr:uid="{00000000-0005-0000-0000-00002B200000}"/>
    <cellStyle name="제목 2 13" xfId="4123" xr:uid="{00000000-0005-0000-0000-00002C200000}"/>
    <cellStyle name="제목 2 14" xfId="4124" xr:uid="{00000000-0005-0000-0000-00002D200000}"/>
    <cellStyle name="제목 2 15" xfId="4125" xr:uid="{00000000-0005-0000-0000-00002E200000}"/>
    <cellStyle name="제목 2 16" xfId="4126" xr:uid="{00000000-0005-0000-0000-00002F200000}"/>
    <cellStyle name="제목 2 17" xfId="4127" xr:uid="{00000000-0005-0000-0000-000030200000}"/>
    <cellStyle name="제목 2 18" xfId="4128" xr:uid="{00000000-0005-0000-0000-000031200000}"/>
    <cellStyle name="제목 2 19" xfId="4129" xr:uid="{00000000-0005-0000-0000-000032200000}"/>
    <cellStyle name="제목 2 2" xfId="4130" xr:uid="{00000000-0005-0000-0000-000033200000}"/>
    <cellStyle name="제목 2 2 2" xfId="8005" xr:uid="{00000000-0005-0000-0000-000034200000}"/>
    <cellStyle name="제목 2 20" xfId="4131" xr:uid="{00000000-0005-0000-0000-000035200000}"/>
    <cellStyle name="제목 2 21" xfId="4132" xr:uid="{00000000-0005-0000-0000-000036200000}"/>
    <cellStyle name="제목 2 22" xfId="4133" xr:uid="{00000000-0005-0000-0000-000037200000}"/>
    <cellStyle name="제목 2 23" xfId="4134" xr:uid="{00000000-0005-0000-0000-000038200000}"/>
    <cellStyle name="제목 2 24" xfId="4135" xr:uid="{00000000-0005-0000-0000-000039200000}"/>
    <cellStyle name="제목 2 25" xfId="4136" xr:uid="{00000000-0005-0000-0000-00003A200000}"/>
    <cellStyle name="제목 2 26" xfId="4137" xr:uid="{00000000-0005-0000-0000-00003B200000}"/>
    <cellStyle name="제목 2 27" xfId="4138" xr:uid="{00000000-0005-0000-0000-00003C200000}"/>
    <cellStyle name="제목 2 28" xfId="4139" xr:uid="{00000000-0005-0000-0000-00003D200000}"/>
    <cellStyle name="제목 2 29" xfId="4140" xr:uid="{00000000-0005-0000-0000-00003E200000}"/>
    <cellStyle name="제목 2 3" xfId="4141" xr:uid="{00000000-0005-0000-0000-00003F200000}"/>
    <cellStyle name="제목 2 3 2" xfId="6812" xr:uid="{00000000-0005-0000-0000-000040200000}"/>
    <cellStyle name="제목 2 3 3" xfId="8181" xr:uid="{00000000-0005-0000-0000-000041200000}"/>
    <cellStyle name="제목 2 3_발생량" xfId="7754" xr:uid="{00000000-0005-0000-0000-000042200000}"/>
    <cellStyle name="제목 2 30" xfId="4142" xr:uid="{00000000-0005-0000-0000-000043200000}"/>
    <cellStyle name="제목 2 31" xfId="4143" xr:uid="{00000000-0005-0000-0000-000044200000}"/>
    <cellStyle name="제목 2 32" xfId="4144" xr:uid="{00000000-0005-0000-0000-000045200000}"/>
    <cellStyle name="제목 2 33" xfId="4145" xr:uid="{00000000-0005-0000-0000-000046200000}"/>
    <cellStyle name="제목 2 34" xfId="4146" xr:uid="{00000000-0005-0000-0000-000047200000}"/>
    <cellStyle name="제목 2 35" xfId="4147" xr:uid="{00000000-0005-0000-0000-000048200000}"/>
    <cellStyle name="제목 2 36" xfId="4148" xr:uid="{00000000-0005-0000-0000-000049200000}"/>
    <cellStyle name="제목 2 37" xfId="4149" xr:uid="{00000000-0005-0000-0000-00004A200000}"/>
    <cellStyle name="제목 2 38" xfId="4150" xr:uid="{00000000-0005-0000-0000-00004B200000}"/>
    <cellStyle name="제목 2 39" xfId="4151" xr:uid="{00000000-0005-0000-0000-00004C200000}"/>
    <cellStyle name="제목 2 4" xfId="4152" xr:uid="{00000000-0005-0000-0000-00004D200000}"/>
    <cellStyle name="제목 2 4 2" xfId="6813" xr:uid="{00000000-0005-0000-0000-00004E200000}"/>
    <cellStyle name="제목 2 4 3" xfId="8182" xr:uid="{00000000-0005-0000-0000-00004F200000}"/>
    <cellStyle name="제목 2 4_발생량" xfId="7755" xr:uid="{00000000-0005-0000-0000-000050200000}"/>
    <cellStyle name="제목 2 40" xfId="4153" xr:uid="{00000000-0005-0000-0000-000051200000}"/>
    <cellStyle name="제목 2 41" xfId="4154" xr:uid="{00000000-0005-0000-0000-000052200000}"/>
    <cellStyle name="제목 2 42" xfId="4155" xr:uid="{00000000-0005-0000-0000-000053200000}"/>
    <cellStyle name="제목 2 43" xfId="4156" xr:uid="{00000000-0005-0000-0000-000054200000}"/>
    <cellStyle name="제목 2 44" xfId="4157" xr:uid="{00000000-0005-0000-0000-000055200000}"/>
    <cellStyle name="제목 2 45" xfId="4158" xr:uid="{00000000-0005-0000-0000-000056200000}"/>
    <cellStyle name="제목 2 46" xfId="4159" xr:uid="{00000000-0005-0000-0000-000057200000}"/>
    <cellStyle name="제목 2 47" xfId="4160" xr:uid="{00000000-0005-0000-0000-000058200000}"/>
    <cellStyle name="제목 2 48" xfId="4161" xr:uid="{00000000-0005-0000-0000-000059200000}"/>
    <cellStyle name="제목 2 49" xfId="4162" xr:uid="{00000000-0005-0000-0000-00005A200000}"/>
    <cellStyle name="제목 2 5" xfId="4163" xr:uid="{00000000-0005-0000-0000-00005B200000}"/>
    <cellStyle name="제목 2 5 2" xfId="6814" xr:uid="{00000000-0005-0000-0000-00005C200000}"/>
    <cellStyle name="제목 2 5 3" xfId="8183" xr:uid="{00000000-0005-0000-0000-00005D200000}"/>
    <cellStyle name="제목 2 5_발생량" xfId="7756" xr:uid="{00000000-0005-0000-0000-00005E200000}"/>
    <cellStyle name="제목 2 50" xfId="4164" xr:uid="{00000000-0005-0000-0000-00005F200000}"/>
    <cellStyle name="제목 2 51" xfId="4165" xr:uid="{00000000-0005-0000-0000-000060200000}"/>
    <cellStyle name="제목 2 52" xfId="4166" xr:uid="{00000000-0005-0000-0000-000061200000}"/>
    <cellStyle name="제목 2 53" xfId="4167" xr:uid="{00000000-0005-0000-0000-000062200000}"/>
    <cellStyle name="제목 2 54" xfId="4168" xr:uid="{00000000-0005-0000-0000-000063200000}"/>
    <cellStyle name="제목 2 55" xfId="4169" xr:uid="{00000000-0005-0000-0000-000064200000}"/>
    <cellStyle name="제목 2 56" xfId="4170" xr:uid="{00000000-0005-0000-0000-000065200000}"/>
    <cellStyle name="제목 2 57" xfId="4171" xr:uid="{00000000-0005-0000-0000-000066200000}"/>
    <cellStyle name="제목 2 58" xfId="4172" xr:uid="{00000000-0005-0000-0000-000067200000}"/>
    <cellStyle name="제목 2 59" xfId="4173" xr:uid="{00000000-0005-0000-0000-000068200000}"/>
    <cellStyle name="제목 2 6" xfId="4174" xr:uid="{00000000-0005-0000-0000-000069200000}"/>
    <cellStyle name="제목 2 6 2" xfId="8184" xr:uid="{00000000-0005-0000-0000-00006A200000}"/>
    <cellStyle name="제목 2 60" xfId="4175" xr:uid="{00000000-0005-0000-0000-00006B200000}"/>
    <cellStyle name="제목 2 7" xfId="4176" xr:uid="{00000000-0005-0000-0000-00006C200000}"/>
    <cellStyle name="제목 2 7 2" xfId="8185" xr:uid="{00000000-0005-0000-0000-00006D200000}"/>
    <cellStyle name="제목 2 8" xfId="4177" xr:uid="{00000000-0005-0000-0000-00006E200000}"/>
    <cellStyle name="제목 2 9" xfId="4178" xr:uid="{00000000-0005-0000-0000-00006F200000}"/>
    <cellStyle name="제목 20" xfId="4179" xr:uid="{00000000-0005-0000-0000-000070200000}"/>
    <cellStyle name="제목 21" xfId="4180" xr:uid="{00000000-0005-0000-0000-000071200000}"/>
    <cellStyle name="제목 22" xfId="4181" xr:uid="{00000000-0005-0000-0000-000072200000}"/>
    <cellStyle name="제목 23" xfId="4182" xr:uid="{00000000-0005-0000-0000-000073200000}"/>
    <cellStyle name="제목 24" xfId="4183" xr:uid="{00000000-0005-0000-0000-000074200000}"/>
    <cellStyle name="제목 25" xfId="4184" xr:uid="{00000000-0005-0000-0000-000075200000}"/>
    <cellStyle name="제목 26" xfId="4185" xr:uid="{00000000-0005-0000-0000-000076200000}"/>
    <cellStyle name="제목 27" xfId="4186" xr:uid="{00000000-0005-0000-0000-000077200000}"/>
    <cellStyle name="제목 28" xfId="4187" xr:uid="{00000000-0005-0000-0000-000078200000}"/>
    <cellStyle name="제목 29" xfId="4188" xr:uid="{00000000-0005-0000-0000-000079200000}"/>
    <cellStyle name="제목 3 10" xfId="4189" xr:uid="{00000000-0005-0000-0000-00007A200000}"/>
    <cellStyle name="제목 3 11" xfId="4190" xr:uid="{00000000-0005-0000-0000-00007B200000}"/>
    <cellStyle name="제목 3 12" xfId="4191" xr:uid="{00000000-0005-0000-0000-00007C200000}"/>
    <cellStyle name="제목 3 13" xfId="4192" xr:uid="{00000000-0005-0000-0000-00007D200000}"/>
    <cellStyle name="제목 3 14" xfId="4193" xr:uid="{00000000-0005-0000-0000-00007E200000}"/>
    <cellStyle name="제목 3 15" xfId="4194" xr:uid="{00000000-0005-0000-0000-00007F200000}"/>
    <cellStyle name="제목 3 16" xfId="4195" xr:uid="{00000000-0005-0000-0000-000080200000}"/>
    <cellStyle name="제목 3 17" xfId="4196" xr:uid="{00000000-0005-0000-0000-000081200000}"/>
    <cellStyle name="제목 3 18" xfId="4197" xr:uid="{00000000-0005-0000-0000-000082200000}"/>
    <cellStyle name="제목 3 19" xfId="4198" xr:uid="{00000000-0005-0000-0000-000083200000}"/>
    <cellStyle name="제목 3 2" xfId="4199" xr:uid="{00000000-0005-0000-0000-000084200000}"/>
    <cellStyle name="제목 3 2 2" xfId="8006" xr:uid="{00000000-0005-0000-0000-000085200000}"/>
    <cellStyle name="제목 3 20" xfId="4200" xr:uid="{00000000-0005-0000-0000-000086200000}"/>
    <cellStyle name="제목 3 21" xfId="4201" xr:uid="{00000000-0005-0000-0000-000087200000}"/>
    <cellStyle name="제목 3 22" xfId="4202" xr:uid="{00000000-0005-0000-0000-000088200000}"/>
    <cellStyle name="제목 3 23" xfId="4203" xr:uid="{00000000-0005-0000-0000-000089200000}"/>
    <cellStyle name="제목 3 24" xfId="4204" xr:uid="{00000000-0005-0000-0000-00008A200000}"/>
    <cellStyle name="제목 3 25" xfId="4205" xr:uid="{00000000-0005-0000-0000-00008B200000}"/>
    <cellStyle name="제목 3 26" xfId="4206" xr:uid="{00000000-0005-0000-0000-00008C200000}"/>
    <cellStyle name="제목 3 27" xfId="4207" xr:uid="{00000000-0005-0000-0000-00008D200000}"/>
    <cellStyle name="제목 3 28" xfId="4208" xr:uid="{00000000-0005-0000-0000-00008E200000}"/>
    <cellStyle name="제목 3 29" xfId="4209" xr:uid="{00000000-0005-0000-0000-00008F200000}"/>
    <cellStyle name="제목 3 3" xfId="4210" xr:uid="{00000000-0005-0000-0000-000090200000}"/>
    <cellStyle name="제목 3 3 2" xfId="6815" xr:uid="{00000000-0005-0000-0000-000091200000}"/>
    <cellStyle name="제목 3 3 3" xfId="8186" xr:uid="{00000000-0005-0000-0000-000092200000}"/>
    <cellStyle name="제목 3 3_발생량" xfId="7757" xr:uid="{00000000-0005-0000-0000-000093200000}"/>
    <cellStyle name="제목 3 30" xfId="4211" xr:uid="{00000000-0005-0000-0000-000094200000}"/>
    <cellStyle name="제목 3 31" xfId="4212" xr:uid="{00000000-0005-0000-0000-000095200000}"/>
    <cellStyle name="제목 3 32" xfId="4213" xr:uid="{00000000-0005-0000-0000-000096200000}"/>
    <cellStyle name="제목 3 33" xfId="4214" xr:uid="{00000000-0005-0000-0000-000097200000}"/>
    <cellStyle name="제목 3 34" xfId="4215" xr:uid="{00000000-0005-0000-0000-000098200000}"/>
    <cellStyle name="제목 3 35" xfId="4216" xr:uid="{00000000-0005-0000-0000-000099200000}"/>
    <cellStyle name="제목 3 36" xfId="4217" xr:uid="{00000000-0005-0000-0000-00009A200000}"/>
    <cellStyle name="제목 3 37" xfId="4218" xr:uid="{00000000-0005-0000-0000-00009B200000}"/>
    <cellStyle name="제목 3 38" xfId="4219" xr:uid="{00000000-0005-0000-0000-00009C200000}"/>
    <cellStyle name="제목 3 39" xfId="4220" xr:uid="{00000000-0005-0000-0000-00009D200000}"/>
    <cellStyle name="제목 3 4" xfId="4221" xr:uid="{00000000-0005-0000-0000-00009E200000}"/>
    <cellStyle name="제목 3 4 2" xfId="6816" xr:uid="{00000000-0005-0000-0000-00009F200000}"/>
    <cellStyle name="제목 3 4 3" xfId="8187" xr:uid="{00000000-0005-0000-0000-0000A0200000}"/>
    <cellStyle name="제목 3 4_발생량" xfId="7758" xr:uid="{00000000-0005-0000-0000-0000A1200000}"/>
    <cellStyle name="제목 3 40" xfId="4222" xr:uid="{00000000-0005-0000-0000-0000A2200000}"/>
    <cellStyle name="제목 3 41" xfId="4223" xr:uid="{00000000-0005-0000-0000-0000A3200000}"/>
    <cellStyle name="제목 3 42" xfId="4224" xr:uid="{00000000-0005-0000-0000-0000A4200000}"/>
    <cellStyle name="제목 3 43" xfId="4225" xr:uid="{00000000-0005-0000-0000-0000A5200000}"/>
    <cellStyle name="제목 3 44" xfId="4226" xr:uid="{00000000-0005-0000-0000-0000A6200000}"/>
    <cellStyle name="제목 3 45" xfId="4227" xr:uid="{00000000-0005-0000-0000-0000A7200000}"/>
    <cellStyle name="제목 3 46" xfId="4228" xr:uid="{00000000-0005-0000-0000-0000A8200000}"/>
    <cellStyle name="제목 3 47" xfId="4229" xr:uid="{00000000-0005-0000-0000-0000A9200000}"/>
    <cellStyle name="제목 3 48" xfId="4230" xr:uid="{00000000-0005-0000-0000-0000AA200000}"/>
    <cellStyle name="제목 3 49" xfId="4231" xr:uid="{00000000-0005-0000-0000-0000AB200000}"/>
    <cellStyle name="제목 3 5" xfId="4232" xr:uid="{00000000-0005-0000-0000-0000AC200000}"/>
    <cellStyle name="제목 3 5 2" xfId="6817" xr:uid="{00000000-0005-0000-0000-0000AD200000}"/>
    <cellStyle name="제목 3 5 3" xfId="8188" xr:uid="{00000000-0005-0000-0000-0000AE200000}"/>
    <cellStyle name="제목 3 5_발생량" xfId="7759" xr:uid="{00000000-0005-0000-0000-0000AF200000}"/>
    <cellStyle name="제목 3 50" xfId="4233" xr:uid="{00000000-0005-0000-0000-0000B0200000}"/>
    <cellStyle name="제목 3 51" xfId="4234" xr:uid="{00000000-0005-0000-0000-0000B1200000}"/>
    <cellStyle name="제목 3 52" xfId="4235" xr:uid="{00000000-0005-0000-0000-0000B2200000}"/>
    <cellStyle name="제목 3 53" xfId="4236" xr:uid="{00000000-0005-0000-0000-0000B3200000}"/>
    <cellStyle name="제목 3 54" xfId="4237" xr:uid="{00000000-0005-0000-0000-0000B4200000}"/>
    <cellStyle name="제목 3 55" xfId="4238" xr:uid="{00000000-0005-0000-0000-0000B5200000}"/>
    <cellStyle name="제목 3 56" xfId="4239" xr:uid="{00000000-0005-0000-0000-0000B6200000}"/>
    <cellStyle name="제목 3 57" xfId="4240" xr:uid="{00000000-0005-0000-0000-0000B7200000}"/>
    <cellStyle name="제목 3 58" xfId="4241" xr:uid="{00000000-0005-0000-0000-0000B8200000}"/>
    <cellStyle name="제목 3 59" xfId="4242" xr:uid="{00000000-0005-0000-0000-0000B9200000}"/>
    <cellStyle name="제목 3 6" xfId="4243" xr:uid="{00000000-0005-0000-0000-0000BA200000}"/>
    <cellStyle name="제목 3 6 2" xfId="8189" xr:uid="{00000000-0005-0000-0000-0000BB200000}"/>
    <cellStyle name="제목 3 60" xfId="4244" xr:uid="{00000000-0005-0000-0000-0000BC200000}"/>
    <cellStyle name="제목 3 7" xfId="4245" xr:uid="{00000000-0005-0000-0000-0000BD200000}"/>
    <cellStyle name="제목 3 7 2" xfId="8190" xr:uid="{00000000-0005-0000-0000-0000BE200000}"/>
    <cellStyle name="제목 3 8" xfId="4246" xr:uid="{00000000-0005-0000-0000-0000BF200000}"/>
    <cellStyle name="제목 3 9" xfId="4247" xr:uid="{00000000-0005-0000-0000-0000C0200000}"/>
    <cellStyle name="제목 30" xfId="4248" xr:uid="{00000000-0005-0000-0000-0000C1200000}"/>
    <cellStyle name="제목 31" xfId="4249" xr:uid="{00000000-0005-0000-0000-0000C2200000}"/>
    <cellStyle name="제목 32" xfId="4250" xr:uid="{00000000-0005-0000-0000-0000C3200000}"/>
    <cellStyle name="제목 33" xfId="4251" xr:uid="{00000000-0005-0000-0000-0000C4200000}"/>
    <cellStyle name="제목 34" xfId="4252" xr:uid="{00000000-0005-0000-0000-0000C5200000}"/>
    <cellStyle name="제목 35" xfId="4253" xr:uid="{00000000-0005-0000-0000-0000C6200000}"/>
    <cellStyle name="제목 36" xfId="4254" xr:uid="{00000000-0005-0000-0000-0000C7200000}"/>
    <cellStyle name="제목 37" xfId="4255" xr:uid="{00000000-0005-0000-0000-0000C8200000}"/>
    <cellStyle name="제목 38" xfId="4256" xr:uid="{00000000-0005-0000-0000-0000C9200000}"/>
    <cellStyle name="제목 39" xfId="4257" xr:uid="{00000000-0005-0000-0000-0000CA200000}"/>
    <cellStyle name="제목 4 10" xfId="4258" xr:uid="{00000000-0005-0000-0000-0000CB200000}"/>
    <cellStyle name="제목 4 11" xfId="4259" xr:uid="{00000000-0005-0000-0000-0000CC200000}"/>
    <cellStyle name="제목 4 12" xfId="4260" xr:uid="{00000000-0005-0000-0000-0000CD200000}"/>
    <cellStyle name="제목 4 13" xfId="4261" xr:uid="{00000000-0005-0000-0000-0000CE200000}"/>
    <cellStyle name="제목 4 14" xfId="4262" xr:uid="{00000000-0005-0000-0000-0000CF200000}"/>
    <cellStyle name="제목 4 15" xfId="4263" xr:uid="{00000000-0005-0000-0000-0000D0200000}"/>
    <cellStyle name="제목 4 16" xfId="4264" xr:uid="{00000000-0005-0000-0000-0000D1200000}"/>
    <cellStyle name="제목 4 17" xfId="4265" xr:uid="{00000000-0005-0000-0000-0000D2200000}"/>
    <cellStyle name="제목 4 18" xfId="4266" xr:uid="{00000000-0005-0000-0000-0000D3200000}"/>
    <cellStyle name="제목 4 19" xfId="4267" xr:uid="{00000000-0005-0000-0000-0000D4200000}"/>
    <cellStyle name="제목 4 2" xfId="4268" xr:uid="{00000000-0005-0000-0000-0000D5200000}"/>
    <cellStyle name="제목 4 2 2" xfId="8007" xr:uid="{00000000-0005-0000-0000-0000D6200000}"/>
    <cellStyle name="제목 4 20" xfId="4269" xr:uid="{00000000-0005-0000-0000-0000D7200000}"/>
    <cellStyle name="제목 4 21" xfId="4270" xr:uid="{00000000-0005-0000-0000-0000D8200000}"/>
    <cellStyle name="제목 4 22" xfId="4271" xr:uid="{00000000-0005-0000-0000-0000D9200000}"/>
    <cellStyle name="제목 4 23" xfId="4272" xr:uid="{00000000-0005-0000-0000-0000DA200000}"/>
    <cellStyle name="제목 4 24" xfId="4273" xr:uid="{00000000-0005-0000-0000-0000DB200000}"/>
    <cellStyle name="제목 4 25" xfId="4274" xr:uid="{00000000-0005-0000-0000-0000DC200000}"/>
    <cellStyle name="제목 4 26" xfId="4275" xr:uid="{00000000-0005-0000-0000-0000DD200000}"/>
    <cellStyle name="제목 4 27" xfId="4276" xr:uid="{00000000-0005-0000-0000-0000DE200000}"/>
    <cellStyle name="제목 4 28" xfId="4277" xr:uid="{00000000-0005-0000-0000-0000DF200000}"/>
    <cellStyle name="제목 4 29" xfId="4278" xr:uid="{00000000-0005-0000-0000-0000E0200000}"/>
    <cellStyle name="제목 4 3" xfId="4279" xr:uid="{00000000-0005-0000-0000-0000E1200000}"/>
    <cellStyle name="제목 4 3 2" xfId="6818" xr:uid="{00000000-0005-0000-0000-0000E2200000}"/>
    <cellStyle name="제목 4 3 3" xfId="8191" xr:uid="{00000000-0005-0000-0000-0000E3200000}"/>
    <cellStyle name="제목 4 3_발생량" xfId="7760" xr:uid="{00000000-0005-0000-0000-0000E4200000}"/>
    <cellStyle name="제목 4 30" xfId="4280" xr:uid="{00000000-0005-0000-0000-0000E5200000}"/>
    <cellStyle name="제목 4 31" xfId="4281" xr:uid="{00000000-0005-0000-0000-0000E6200000}"/>
    <cellStyle name="제목 4 32" xfId="4282" xr:uid="{00000000-0005-0000-0000-0000E7200000}"/>
    <cellStyle name="제목 4 33" xfId="4283" xr:uid="{00000000-0005-0000-0000-0000E8200000}"/>
    <cellStyle name="제목 4 34" xfId="4284" xr:uid="{00000000-0005-0000-0000-0000E9200000}"/>
    <cellStyle name="제목 4 35" xfId="4285" xr:uid="{00000000-0005-0000-0000-0000EA200000}"/>
    <cellStyle name="제목 4 36" xfId="4286" xr:uid="{00000000-0005-0000-0000-0000EB200000}"/>
    <cellStyle name="제목 4 37" xfId="4287" xr:uid="{00000000-0005-0000-0000-0000EC200000}"/>
    <cellStyle name="제목 4 38" xfId="4288" xr:uid="{00000000-0005-0000-0000-0000ED200000}"/>
    <cellStyle name="제목 4 39" xfId="4289" xr:uid="{00000000-0005-0000-0000-0000EE200000}"/>
    <cellStyle name="제목 4 4" xfId="4290" xr:uid="{00000000-0005-0000-0000-0000EF200000}"/>
    <cellStyle name="제목 4 4 2" xfId="6819" xr:uid="{00000000-0005-0000-0000-0000F0200000}"/>
    <cellStyle name="제목 4 4 3" xfId="8192" xr:uid="{00000000-0005-0000-0000-0000F1200000}"/>
    <cellStyle name="제목 4 4_발생량" xfId="7761" xr:uid="{00000000-0005-0000-0000-0000F2200000}"/>
    <cellStyle name="제목 4 40" xfId="4291" xr:uid="{00000000-0005-0000-0000-0000F3200000}"/>
    <cellStyle name="제목 4 41" xfId="4292" xr:uid="{00000000-0005-0000-0000-0000F4200000}"/>
    <cellStyle name="제목 4 42" xfId="4293" xr:uid="{00000000-0005-0000-0000-0000F5200000}"/>
    <cellStyle name="제목 4 43" xfId="4294" xr:uid="{00000000-0005-0000-0000-0000F6200000}"/>
    <cellStyle name="제목 4 44" xfId="4295" xr:uid="{00000000-0005-0000-0000-0000F7200000}"/>
    <cellStyle name="제목 4 45" xfId="4296" xr:uid="{00000000-0005-0000-0000-0000F8200000}"/>
    <cellStyle name="제목 4 46" xfId="4297" xr:uid="{00000000-0005-0000-0000-0000F9200000}"/>
    <cellStyle name="제목 4 47" xfId="4298" xr:uid="{00000000-0005-0000-0000-0000FA200000}"/>
    <cellStyle name="제목 4 48" xfId="4299" xr:uid="{00000000-0005-0000-0000-0000FB200000}"/>
    <cellStyle name="제목 4 49" xfId="4300" xr:uid="{00000000-0005-0000-0000-0000FC200000}"/>
    <cellStyle name="제목 4 5" xfId="4301" xr:uid="{00000000-0005-0000-0000-0000FD200000}"/>
    <cellStyle name="제목 4 5 2" xfId="6820" xr:uid="{00000000-0005-0000-0000-0000FE200000}"/>
    <cellStyle name="제목 4 5 3" xfId="8193" xr:uid="{00000000-0005-0000-0000-0000FF200000}"/>
    <cellStyle name="제목 4 5_발생량" xfId="7762" xr:uid="{00000000-0005-0000-0000-000000210000}"/>
    <cellStyle name="제목 4 50" xfId="4302" xr:uid="{00000000-0005-0000-0000-000001210000}"/>
    <cellStyle name="제목 4 51" xfId="4303" xr:uid="{00000000-0005-0000-0000-000002210000}"/>
    <cellStyle name="제목 4 52" xfId="4304" xr:uid="{00000000-0005-0000-0000-000003210000}"/>
    <cellStyle name="제목 4 53" xfId="4305" xr:uid="{00000000-0005-0000-0000-000004210000}"/>
    <cellStyle name="제목 4 54" xfId="4306" xr:uid="{00000000-0005-0000-0000-000005210000}"/>
    <cellStyle name="제목 4 55" xfId="4307" xr:uid="{00000000-0005-0000-0000-000006210000}"/>
    <cellStyle name="제목 4 56" xfId="4308" xr:uid="{00000000-0005-0000-0000-000007210000}"/>
    <cellStyle name="제목 4 57" xfId="4309" xr:uid="{00000000-0005-0000-0000-000008210000}"/>
    <cellStyle name="제목 4 58" xfId="4310" xr:uid="{00000000-0005-0000-0000-000009210000}"/>
    <cellStyle name="제목 4 59" xfId="4311" xr:uid="{00000000-0005-0000-0000-00000A210000}"/>
    <cellStyle name="제목 4 6" xfId="4312" xr:uid="{00000000-0005-0000-0000-00000B210000}"/>
    <cellStyle name="제목 4 6 2" xfId="8194" xr:uid="{00000000-0005-0000-0000-00000C210000}"/>
    <cellStyle name="제목 4 60" xfId="4313" xr:uid="{00000000-0005-0000-0000-00000D210000}"/>
    <cellStyle name="제목 4 7" xfId="4314" xr:uid="{00000000-0005-0000-0000-00000E210000}"/>
    <cellStyle name="제목 4 7 2" xfId="8195" xr:uid="{00000000-0005-0000-0000-00000F210000}"/>
    <cellStyle name="제목 4 8" xfId="4315" xr:uid="{00000000-0005-0000-0000-000010210000}"/>
    <cellStyle name="제목 4 9" xfId="4316" xr:uid="{00000000-0005-0000-0000-000011210000}"/>
    <cellStyle name="제목 40" xfId="4317" xr:uid="{00000000-0005-0000-0000-000012210000}"/>
    <cellStyle name="제목 41" xfId="4318" xr:uid="{00000000-0005-0000-0000-000013210000}"/>
    <cellStyle name="제목 42" xfId="4319" xr:uid="{00000000-0005-0000-0000-000014210000}"/>
    <cellStyle name="제목 43" xfId="4320" xr:uid="{00000000-0005-0000-0000-000015210000}"/>
    <cellStyle name="제목 44" xfId="4321" xr:uid="{00000000-0005-0000-0000-000016210000}"/>
    <cellStyle name="제목 45" xfId="4322" xr:uid="{00000000-0005-0000-0000-000017210000}"/>
    <cellStyle name="제목 46" xfId="4323" xr:uid="{00000000-0005-0000-0000-000018210000}"/>
    <cellStyle name="제목 47" xfId="4324" xr:uid="{00000000-0005-0000-0000-000019210000}"/>
    <cellStyle name="제목 48" xfId="4325" xr:uid="{00000000-0005-0000-0000-00001A210000}"/>
    <cellStyle name="제목 49" xfId="4326" xr:uid="{00000000-0005-0000-0000-00001B210000}"/>
    <cellStyle name="제목 5" xfId="4327" xr:uid="{00000000-0005-0000-0000-00001C210000}"/>
    <cellStyle name="제목 5 2" xfId="8008" xr:uid="{00000000-0005-0000-0000-00001D210000}"/>
    <cellStyle name="제목 50" xfId="4328" xr:uid="{00000000-0005-0000-0000-00001E210000}"/>
    <cellStyle name="제목 51" xfId="4329" xr:uid="{00000000-0005-0000-0000-00001F210000}"/>
    <cellStyle name="제목 52" xfId="4330" xr:uid="{00000000-0005-0000-0000-000020210000}"/>
    <cellStyle name="제목 53" xfId="4331" xr:uid="{00000000-0005-0000-0000-000021210000}"/>
    <cellStyle name="제목 54" xfId="4332" xr:uid="{00000000-0005-0000-0000-000022210000}"/>
    <cellStyle name="제목 55" xfId="4333" xr:uid="{00000000-0005-0000-0000-000023210000}"/>
    <cellStyle name="제목 56" xfId="4334" xr:uid="{00000000-0005-0000-0000-000024210000}"/>
    <cellStyle name="제목 57" xfId="4335" xr:uid="{00000000-0005-0000-0000-000025210000}"/>
    <cellStyle name="제목 58" xfId="4336" xr:uid="{00000000-0005-0000-0000-000026210000}"/>
    <cellStyle name="제목 59" xfId="4337" xr:uid="{00000000-0005-0000-0000-000027210000}"/>
    <cellStyle name="제목 6" xfId="4338" xr:uid="{00000000-0005-0000-0000-000028210000}"/>
    <cellStyle name="제목 6 2" xfId="6821" xr:uid="{00000000-0005-0000-0000-000029210000}"/>
    <cellStyle name="제목 6 3" xfId="8196" xr:uid="{00000000-0005-0000-0000-00002A210000}"/>
    <cellStyle name="제목 6_발생량" xfId="7763" xr:uid="{00000000-0005-0000-0000-00002B210000}"/>
    <cellStyle name="제목 60" xfId="4339" xr:uid="{00000000-0005-0000-0000-00002C210000}"/>
    <cellStyle name="제목 61" xfId="4340" xr:uid="{00000000-0005-0000-0000-00002D210000}"/>
    <cellStyle name="제목 62" xfId="4341" xr:uid="{00000000-0005-0000-0000-00002E210000}"/>
    <cellStyle name="제목 63" xfId="4342" xr:uid="{00000000-0005-0000-0000-00002F210000}"/>
    <cellStyle name="제목 7" xfId="4343" xr:uid="{00000000-0005-0000-0000-000030210000}"/>
    <cellStyle name="제목 7 2" xfId="6822" xr:uid="{00000000-0005-0000-0000-000031210000}"/>
    <cellStyle name="제목 7 3" xfId="8197" xr:uid="{00000000-0005-0000-0000-000032210000}"/>
    <cellStyle name="제목 7_발생량" xfId="7764" xr:uid="{00000000-0005-0000-0000-000033210000}"/>
    <cellStyle name="제목 8" xfId="4344" xr:uid="{00000000-0005-0000-0000-000034210000}"/>
    <cellStyle name="제목 8 2" xfId="6823" xr:uid="{00000000-0005-0000-0000-000035210000}"/>
    <cellStyle name="제목 8 3" xfId="8198" xr:uid="{00000000-0005-0000-0000-000036210000}"/>
    <cellStyle name="제목 8_발생량" xfId="7765" xr:uid="{00000000-0005-0000-0000-000037210000}"/>
    <cellStyle name="제목 9" xfId="4345" xr:uid="{00000000-0005-0000-0000-000038210000}"/>
    <cellStyle name="제목 9 2" xfId="8199" xr:uid="{00000000-0005-0000-0000-000039210000}"/>
    <cellStyle name="제목[1 줄]" xfId="1396" xr:uid="{00000000-0005-0000-0000-00003A210000}"/>
    <cellStyle name="제목[1 줄] 2" xfId="8232" xr:uid="{00000000-0005-0000-0000-00003B210000}"/>
    <cellStyle name="제목[1 줄] 3" xfId="8539" xr:uid="{00000000-0005-0000-0000-00003C210000}"/>
    <cellStyle name="제목[1 줄] 4" xfId="9391" xr:uid="{00000000-0005-0000-0000-00003D210000}"/>
    <cellStyle name="제목[2줄 아래]" xfId="1397" xr:uid="{00000000-0005-0000-0000-00003E210000}"/>
    <cellStyle name="제목[2줄 위]" xfId="1398" xr:uid="{00000000-0005-0000-0000-00003F210000}"/>
    <cellStyle name="제목[2줄 위] 2" xfId="8239" xr:uid="{00000000-0005-0000-0000-000040210000}"/>
    <cellStyle name="제목[2줄 위] 3" xfId="8397" xr:uid="{00000000-0005-0000-0000-000041210000}"/>
    <cellStyle name="제목[2줄 위] 4" xfId="8399" xr:uid="{00000000-0005-0000-0000-000042210000}"/>
    <cellStyle name="제목[2줄 위] 5" xfId="8538" xr:uid="{00000000-0005-0000-0000-000043210000}"/>
    <cellStyle name="제목[2줄 위] 6" xfId="9399" xr:uid="{00000000-0005-0000-0000-000044210000}"/>
    <cellStyle name="제목[2줄 위] 7" xfId="9234" xr:uid="{00000000-0005-0000-0000-000045210000}"/>
    <cellStyle name="제목1" xfId="1399" xr:uid="{00000000-0005-0000-0000-000046210000}"/>
    <cellStyle name="제목1 2" xfId="6824" xr:uid="{00000000-0005-0000-0000-000047210000}"/>
    <cellStyle name="제목1 3" xfId="6825" xr:uid="{00000000-0005-0000-0000-000048210000}"/>
    <cellStyle name="제목1_발생량" xfId="7766" xr:uid="{00000000-0005-0000-0000-000049210000}"/>
    <cellStyle name="제목2" xfId="6826" xr:uid="{00000000-0005-0000-0000-00004A210000}"/>
    <cellStyle name="제목3" xfId="6827" xr:uid="{00000000-0005-0000-0000-00004B210000}"/>
    <cellStyle name="좋음 10" xfId="4346" xr:uid="{00000000-0005-0000-0000-00004C210000}"/>
    <cellStyle name="좋음 11" xfId="4347" xr:uid="{00000000-0005-0000-0000-00004D210000}"/>
    <cellStyle name="좋음 12" xfId="4348" xr:uid="{00000000-0005-0000-0000-00004E210000}"/>
    <cellStyle name="좋음 13" xfId="4349" xr:uid="{00000000-0005-0000-0000-00004F210000}"/>
    <cellStyle name="좋음 14" xfId="4350" xr:uid="{00000000-0005-0000-0000-000050210000}"/>
    <cellStyle name="좋음 15" xfId="4351" xr:uid="{00000000-0005-0000-0000-000051210000}"/>
    <cellStyle name="좋음 16" xfId="4352" xr:uid="{00000000-0005-0000-0000-000052210000}"/>
    <cellStyle name="좋음 17" xfId="4353" xr:uid="{00000000-0005-0000-0000-000053210000}"/>
    <cellStyle name="좋음 18" xfId="4354" xr:uid="{00000000-0005-0000-0000-000054210000}"/>
    <cellStyle name="좋음 19" xfId="4355" xr:uid="{00000000-0005-0000-0000-000055210000}"/>
    <cellStyle name="좋음 2" xfId="4356" xr:uid="{00000000-0005-0000-0000-000056210000}"/>
    <cellStyle name="좋음 20" xfId="4357" xr:uid="{00000000-0005-0000-0000-000057210000}"/>
    <cellStyle name="좋음 21" xfId="4358" xr:uid="{00000000-0005-0000-0000-000058210000}"/>
    <cellStyle name="좋음 22" xfId="4359" xr:uid="{00000000-0005-0000-0000-000059210000}"/>
    <cellStyle name="좋음 23" xfId="4360" xr:uid="{00000000-0005-0000-0000-00005A210000}"/>
    <cellStyle name="좋음 24" xfId="4361" xr:uid="{00000000-0005-0000-0000-00005B210000}"/>
    <cellStyle name="좋음 25" xfId="4362" xr:uid="{00000000-0005-0000-0000-00005C210000}"/>
    <cellStyle name="좋음 26" xfId="4363" xr:uid="{00000000-0005-0000-0000-00005D210000}"/>
    <cellStyle name="좋음 27" xfId="4364" xr:uid="{00000000-0005-0000-0000-00005E210000}"/>
    <cellStyle name="좋음 28" xfId="4365" xr:uid="{00000000-0005-0000-0000-00005F210000}"/>
    <cellStyle name="좋음 29" xfId="4366" xr:uid="{00000000-0005-0000-0000-000060210000}"/>
    <cellStyle name="좋음 3" xfId="4367" xr:uid="{00000000-0005-0000-0000-000061210000}"/>
    <cellStyle name="좋음 3 2" xfId="6828" xr:uid="{00000000-0005-0000-0000-000062210000}"/>
    <cellStyle name="좋음 30" xfId="4368" xr:uid="{00000000-0005-0000-0000-000063210000}"/>
    <cellStyle name="좋음 31" xfId="4369" xr:uid="{00000000-0005-0000-0000-000064210000}"/>
    <cellStyle name="좋음 32" xfId="4370" xr:uid="{00000000-0005-0000-0000-000065210000}"/>
    <cellStyle name="좋음 33" xfId="4371" xr:uid="{00000000-0005-0000-0000-000066210000}"/>
    <cellStyle name="좋음 34" xfId="4372" xr:uid="{00000000-0005-0000-0000-000067210000}"/>
    <cellStyle name="좋음 35" xfId="4373" xr:uid="{00000000-0005-0000-0000-000068210000}"/>
    <cellStyle name="좋음 36" xfId="4374" xr:uid="{00000000-0005-0000-0000-000069210000}"/>
    <cellStyle name="좋음 37" xfId="4375" xr:uid="{00000000-0005-0000-0000-00006A210000}"/>
    <cellStyle name="좋음 38" xfId="4376" xr:uid="{00000000-0005-0000-0000-00006B210000}"/>
    <cellStyle name="좋음 39" xfId="4377" xr:uid="{00000000-0005-0000-0000-00006C210000}"/>
    <cellStyle name="좋음 4" xfId="4378" xr:uid="{00000000-0005-0000-0000-00006D210000}"/>
    <cellStyle name="좋음 4 2" xfId="6829" xr:uid="{00000000-0005-0000-0000-00006E210000}"/>
    <cellStyle name="좋음 40" xfId="4379" xr:uid="{00000000-0005-0000-0000-00006F210000}"/>
    <cellStyle name="좋음 41" xfId="4380" xr:uid="{00000000-0005-0000-0000-000070210000}"/>
    <cellStyle name="좋음 42" xfId="4381" xr:uid="{00000000-0005-0000-0000-000071210000}"/>
    <cellStyle name="좋음 43" xfId="4382" xr:uid="{00000000-0005-0000-0000-000072210000}"/>
    <cellStyle name="좋음 44" xfId="4383" xr:uid="{00000000-0005-0000-0000-000073210000}"/>
    <cellStyle name="좋음 45" xfId="4384" xr:uid="{00000000-0005-0000-0000-000074210000}"/>
    <cellStyle name="좋음 46" xfId="4385" xr:uid="{00000000-0005-0000-0000-000075210000}"/>
    <cellStyle name="좋음 47" xfId="4386" xr:uid="{00000000-0005-0000-0000-000076210000}"/>
    <cellStyle name="좋음 48" xfId="4387" xr:uid="{00000000-0005-0000-0000-000077210000}"/>
    <cellStyle name="좋음 49" xfId="4388" xr:uid="{00000000-0005-0000-0000-000078210000}"/>
    <cellStyle name="좋음 5" xfId="4389" xr:uid="{00000000-0005-0000-0000-000079210000}"/>
    <cellStyle name="좋음 5 2" xfId="6830" xr:uid="{00000000-0005-0000-0000-00007A210000}"/>
    <cellStyle name="좋음 50" xfId="4390" xr:uid="{00000000-0005-0000-0000-00007B210000}"/>
    <cellStyle name="좋음 51" xfId="4391" xr:uid="{00000000-0005-0000-0000-00007C210000}"/>
    <cellStyle name="좋음 52" xfId="4392" xr:uid="{00000000-0005-0000-0000-00007D210000}"/>
    <cellStyle name="좋음 53" xfId="4393" xr:uid="{00000000-0005-0000-0000-00007E210000}"/>
    <cellStyle name="좋음 54" xfId="4394" xr:uid="{00000000-0005-0000-0000-00007F210000}"/>
    <cellStyle name="좋음 55" xfId="4395" xr:uid="{00000000-0005-0000-0000-000080210000}"/>
    <cellStyle name="좋음 56" xfId="4396" xr:uid="{00000000-0005-0000-0000-000081210000}"/>
    <cellStyle name="좋음 57" xfId="4397" xr:uid="{00000000-0005-0000-0000-000082210000}"/>
    <cellStyle name="좋음 58" xfId="4398" xr:uid="{00000000-0005-0000-0000-000083210000}"/>
    <cellStyle name="좋음 59" xfId="4399" xr:uid="{00000000-0005-0000-0000-000084210000}"/>
    <cellStyle name="좋음 6" xfId="4400" xr:uid="{00000000-0005-0000-0000-000085210000}"/>
    <cellStyle name="좋음 60" xfId="4401" xr:uid="{00000000-0005-0000-0000-000086210000}"/>
    <cellStyle name="좋음 7" xfId="4402" xr:uid="{00000000-0005-0000-0000-000087210000}"/>
    <cellStyle name="좋음 8" xfId="4403" xr:uid="{00000000-0005-0000-0000-000088210000}"/>
    <cellStyle name="좋음 9" xfId="4404" xr:uid="{00000000-0005-0000-0000-000089210000}"/>
    <cellStyle name="중요" xfId="6831" xr:uid="{00000000-0005-0000-0000-00008A210000}"/>
    <cellStyle name="지정되지 않음" xfId="1400" xr:uid="{00000000-0005-0000-0000-00008B210000}"/>
    <cellStyle name="千分位[0]_GARMENT STEP FORM HK" xfId="7601" xr:uid="{00000000-0005-0000-0000-00008C210000}"/>
    <cellStyle name="千分位_CPC5040_ED01_DL" xfId="6832" xr:uid="{00000000-0005-0000-0000-00008D210000}"/>
    <cellStyle name="출력 10" xfId="4405" xr:uid="{00000000-0005-0000-0000-00008E210000}"/>
    <cellStyle name="출력 10 2" xfId="8892" xr:uid="{00000000-0005-0000-0000-00008F210000}"/>
    <cellStyle name="출력 11" xfId="4406" xr:uid="{00000000-0005-0000-0000-000090210000}"/>
    <cellStyle name="출력 11 2" xfId="8893" xr:uid="{00000000-0005-0000-0000-000091210000}"/>
    <cellStyle name="출력 12" xfId="4407" xr:uid="{00000000-0005-0000-0000-000092210000}"/>
    <cellStyle name="출력 12 2" xfId="8894" xr:uid="{00000000-0005-0000-0000-000093210000}"/>
    <cellStyle name="출력 13" xfId="4408" xr:uid="{00000000-0005-0000-0000-000094210000}"/>
    <cellStyle name="출력 13 2" xfId="8895" xr:uid="{00000000-0005-0000-0000-000095210000}"/>
    <cellStyle name="출력 14" xfId="4409" xr:uid="{00000000-0005-0000-0000-000096210000}"/>
    <cellStyle name="출력 14 2" xfId="8896" xr:uid="{00000000-0005-0000-0000-000097210000}"/>
    <cellStyle name="출력 15" xfId="4410" xr:uid="{00000000-0005-0000-0000-000098210000}"/>
    <cellStyle name="출력 15 2" xfId="8897" xr:uid="{00000000-0005-0000-0000-000099210000}"/>
    <cellStyle name="출력 16" xfId="4411" xr:uid="{00000000-0005-0000-0000-00009A210000}"/>
    <cellStyle name="출력 16 2" xfId="8898" xr:uid="{00000000-0005-0000-0000-00009B210000}"/>
    <cellStyle name="출력 17" xfId="4412" xr:uid="{00000000-0005-0000-0000-00009C210000}"/>
    <cellStyle name="출력 17 2" xfId="8899" xr:uid="{00000000-0005-0000-0000-00009D210000}"/>
    <cellStyle name="출력 18" xfId="4413" xr:uid="{00000000-0005-0000-0000-00009E210000}"/>
    <cellStyle name="출력 18 2" xfId="8900" xr:uid="{00000000-0005-0000-0000-00009F210000}"/>
    <cellStyle name="출력 19" xfId="4414" xr:uid="{00000000-0005-0000-0000-0000A0210000}"/>
    <cellStyle name="출력 19 2" xfId="8901" xr:uid="{00000000-0005-0000-0000-0000A1210000}"/>
    <cellStyle name="출력 2" xfId="4415" xr:uid="{00000000-0005-0000-0000-0000A2210000}"/>
    <cellStyle name="출력 2 2" xfId="8009" xr:uid="{00000000-0005-0000-0000-0000A3210000}"/>
    <cellStyle name="출력 2 2 2" xfId="9127" xr:uid="{00000000-0005-0000-0000-0000A4210000}"/>
    <cellStyle name="출력 2 3" xfId="8303" xr:uid="{00000000-0005-0000-0000-0000A5210000}"/>
    <cellStyle name="출력 2 4" xfId="8411" xr:uid="{00000000-0005-0000-0000-0000A6210000}"/>
    <cellStyle name="출력 2 5" xfId="8248" xr:uid="{00000000-0005-0000-0000-0000A7210000}"/>
    <cellStyle name="출력 2 6" xfId="8902" xr:uid="{00000000-0005-0000-0000-0000A8210000}"/>
    <cellStyle name="출력 2 7" xfId="9231" xr:uid="{00000000-0005-0000-0000-0000A9210000}"/>
    <cellStyle name="출력 2 8" xfId="9194" xr:uid="{00000000-0005-0000-0000-0000AA210000}"/>
    <cellStyle name="출력 20" xfId="4416" xr:uid="{00000000-0005-0000-0000-0000AB210000}"/>
    <cellStyle name="출력 20 2" xfId="8903" xr:uid="{00000000-0005-0000-0000-0000AC210000}"/>
    <cellStyle name="출력 21" xfId="4417" xr:uid="{00000000-0005-0000-0000-0000AD210000}"/>
    <cellStyle name="출력 21 2" xfId="8904" xr:uid="{00000000-0005-0000-0000-0000AE210000}"/>
    <cellStyle name="출력 22" xfId="4418" xr:uid="{00000000-0005-0000-0000-0000AF210000}"/>
    <cellStyle name="출력 22 2" xfId="8905" xr:uid="{00000000-0005-0000-0000-0000B0210000}"/>
    <cellStyle name="출력 23" xfId="4419" xr:uid="{00000000-0005-0000-0000-0000B1210000}"/>
    <cellStyle name="출력 23 2" xfId="8906" xr:uid="{00000000-0005-0000-0000-0000B2210000}"/>
    <cellStyle name="출력 24" xfId="4420" xr:uid="{00000000-0005-0000-0000-0000B3210000}"/>
    <cellStyle name="출력 24 2" xfId="8907" xr:uid="{00000000-0005-0000-0000-0000B4210000}"/>
    <cellStyle name="출력 25" xfId="4421" xr:uid="{00000000-0005-0000-0000-0000B5210000}"/>
    <cellStyle name="출력 25 2" xfId="8908" xr:uid="{00000000-0005-0000-0000-0000B6210000}"/>
    <cellStyle name="출력 26" xfId="4422" xr:uid="{00000000-0005-0000-0000-0000B7210000}"/>
    <cellStyle name="출력 26 2" xfId="8909" xr:uid="{00000000-0005-0000-0000-0000B8210000}"/>
    <cellStyle name="출력 27" xfId="4423" xr:uid="{00000000-0005-0000-0000-0000B9210000}"/>
    <cellStyle name="출력 27 2" xfId="8910" xr:uid="{00000000-0005-0000-0000-0000BA210000}"/>
    <cellStyle name="출력 28" xfId="4424" xr:uid="{00000000-0005-0000-0000-0000BB210000}"/>
    <cellStyle name="출력 28 2" xfId="8911" xr:uid="{00000000-0005-0000-0000-0000BC210000}"/>
    <cellStyle name="출력 29" xfId="4425" xr:uid="{00000000-0005-0000-0000-0000BD210000}"/>
    <cellStyle name="출력 29 2" xfId="8912" xr:uid="{00000000-0005-0000-0000-0000BE210000}"/>
    <cellStyle name="출력 3" xfId="4426" xr:uid="{00000000-0005-0000-0000-0000BF210000}"/>
    <cellStyle name="출력 3 2" xfId="6833" xr:uid="{00000000-0005-0000-0000-0000C0210000}"/>
    <cellStyle name="출력 3 2 2" xfId="8407" xr:uid="{00000000-0005-0000-0000-0000C1210000}"/>
    <cellStyle name="출력 3 2 3" xfId="8334" xr:uid="{00000000-0005-0000-0000-0000C2210000}"/>
    <cellStyle name="출력 3 2 4" xfId="8318" xr:uid="{00000000-0005-0000-0000-0000C3210000}"/>
    <cellStyle name="출력 3 2 5" xfId="8996" xr:uid="{00000000-0005-0000-0000-0000C4210000}"/>
    <cellStyle name="출력 3 2 6" xfId="9246" xr:uid="{00000000-0005-0000-0000-0000C5210000}"/>
    <cellStyle name="출력 3 2 7" xfId="9343" xr:uid="{00000000-0005-0000-0000-0000C6210000}"/>
    <cellStyle name="출력 3 3" xfId="8200" xr:uid="{00000000-0005-0000-0000-0000C7210000}"/>
    <cellStyle name="출력 3 3 2" xfId="9150" xr:uid="{00000000-0005-0000-0000-0000C8210000}"/>
    <cellStyle name="출력 3 4" xfId="8454" xr:uid="{00000000-0005-0000-0000-0000C9210000}"/>
    <cellStyle name="출력 3 5" xfId="8483" xr:uid="{00000000-0005-0000-0000-0000CA210000}"/>
    <cellStyle name="출력 3 6" xfId="8503" xr:uid="{00000000-0005-0000-0000-0000CB210000}"/>
    <cellStyle name="출력 3 7" xfId="8913" xr:uid="{00000000-0005-0000-0000-0000CC210000}"/>
    <cellStyle name="출력 3 8" xfId="9444" xr:uid="{00000000-0005-0000-0000-0000CD210000}"/>
    <cellStyle name="출력 3 9" xfId="9456" xr:uid="{00000000-0005-0000-0000-0000CE210000}"/>
    <cellStyle name="출력 3_발생량" xfId="7767" xr:uid="{00000000-0005-0000-0000-0000CF210000}"/>
    <cellStyle name="출력 30" xfId="4427" xr:uid="{00000000-0005-0000-0000-0000D0210000}"/>
    <cellStyle name="출력 30 2" xfId="8914" xr:uid="{00000000-0005-0000-0000-0000D1210000}"/>
    <cellStyle name="출력 31" xfId="4428" xr:uid="{00000000-0005-0000-0000-0000D2210000}"/>
    <cellStyle name="출력 31 2" xfId="8915" xr:uid="{00000000-0005-0000-0000-0000D3210000}"/>
    <cellStyle name="출력 32" xfId="4429" xr:uid="{00000000-0005-0000-0000-0000D4210000}"/>
    <cellStyle name="출력 32 2" xfId="8916" xr:uid="{00000000-0005-0000-0000-0000D5210000}"/>
    <cellStyle name="출력 33" xfId="4430" xr:uid="{00000000-0005-0000-0000-0000D6210000}"/>
    <cellStyle name="출력 33 2" xfId="8917" xr:uid="{00000000-0005-0000-0000-0000D7210000}"/>
    <cellStyle name="출력 34" xfId="4431" xr:uid="{00000000-0005-0000-0000-0000D8210000}"/>
    <cellStyle name="출력 34 2" xfId="8918" xr:uid="{00000000-0005-0000-0000-0000D9210000}"/>
    <cellStyle name="출력 35" xfId="4432" xr:uid="{00000000-0005-0000-0000-0000DA210000}"/>
    <cellStyle name="출력 35 2" xfId="8919" xr:uid="{00000000-0005-0000-0000-0000DB210000}"/>
    <cellStyle name="출력 36" xfId="4433" xr:uid="{00000000-0005-0000-0000-0000DC210000}"/>
    <cellStyle name="출력 36 2" xfId="8920" xr:uid="{00000000-0005-0000-0000-0000DD210000}"/>
    <cellStyle name="출력 37" xfId="4434" xr:uid="{00000000-0005-0000-0000-0000DE210000}"/>
    <cellStyle name="출력 37 2" xfId="8921" xr:uid="{00000000-0005-0000-0000-0000DF210000}"/>
    <cellStyle name="출력 38" xfId="4435" xr:uid="{00000000-0005-0000-0000-0000E0210000}"/>
    <cellStyle name="출력 38 2" xfId="8922" xr:uid="{00000000-0005-0000-0000-0000E1210000}"/>
    <cellStyle name="출력 39" xfId="4436" xr:uid="{00000000-0005-0000-0000-0000E2210000}"/>
    <cellStyle name="출력 39 2" xfId="8923" xr:uid="{00000000-0005-0000-0000-0000E3210000}"/>
    <cellStyle name="출력 4" xfId="4437" xr:uid="{00000000-0005-0000-0000-0000E4210000}"/>
    <cellStyle name="출력 4 2" xfId="6834" xr:uid="{00000000-0005-0000-0000-0000E5210000}"/>
    <cellStyle name="출력 4 2 2" xfId="8408" xr:uid="{00000000-0005-0000-0000-0000E6210000}"/>
    <cellStyle name="출력 4 2 3" xfId="8333" xr:uid="{00000000-0005-0000-0000-0000E7210000}"/>
    <cellStyle name="출력 4 2 4" xfId="8453" xr:uid="{00000000-0005-0000-0000-0000E8210000}"/>
    <cellStyle name="출력 4 2 5" xfId="8997" xr:uid="{00000000-0005-0000-0000-0000E9210000}"/>
    <cellStyle name="출력 4 2 6" xfId="9364" xr:uid="{00000000-0005-0000-0000-0000EA210000}"/>
    <cellStyle name="출력 4 2 7" xfId="9202" xr:uid="{00000000-0005-0000-0000-0000EB210000}"/>
    <cellStyle name="출력 4 3" xfId="8201" xr:uid="{00000000-0005-0000-0000-0000EC210000}"/>
    <cellStyle name="출력 4 3 2" xfId="9151" xr:uid="{00000000-0005-0000-0000-0000ED210000}"/>
    <cellStyle name="출력 4 4" xfId="8455" xr:uid="{00000000-0005-0000-0000-0000EE210000}"/>
    <cellStyle name="출력 4 5" xfId="8484" xr:uid="{00000000-0005-0000-0000-0000EF210000}"/>
    <cellStyle name="출력 4 6" xfId="8504" xr:uid="{00000000-0005-0000-0000-0000F0210000}"/>
    <cellStyle name="출력 4 7" xfId="8924" xr:uid="{00000000-0005-0000-0000-0000F1210000}"/>
    <cellStyle name="출력 4 8" xfId="9445" xr:uid="{00000000-0005-0000-0000-0000F2210000}"/>
    <cellStyle name="출력 4 9" xfId="9457" xr:uid="{00000000-0005-0000-0000-0000F3210000}"/>
    <cellStyle name="출력 4_발생량" xfId="7768" xr:uid="{00000000-0005-0000-0000-0000F4210000}"/>
    <cellStyle name="출력 40" xfId="4438" xr:uid="{00000000-0005-0000-0000-0000F5210000}"/>
    <cellStyle name="출력 40 2" xfId="8925" xr:uid="{00000000-0005-0000-0000-0000F6210000}"/>
    <cellStyle name="출력 41" xfId="4439" xr:uid="{00000000-0005-0000-0000-0000F7210000}"/>
    <cellStyle name="출력 41 2" xfId="8926" xr:uid="{00000000-0005-0000-0000-0000F8210000}"/>
    <cellStyle name="출력 42" xfId="4440" xr:uid="{00000000-0005-0000-0000-0000F9210000}"/>
    <cellStyle name="출력 42 2" xfId="8927" xr:uid="{00000000-0005-0000-0000-0000FA210000}"/>
    <cellStyle name="출력 43" xfId="4441" xr:uid="{00000000-0005-0000-0000-0000FB210000}"/>
    <cellStyle name="출력 43 2" xfId="8928" xr:uid="{00000000-0005-0000-0000-0000FC210000}"/>
    <cellStyle name="출력 44" xfId="4442" xr:uid="{00000000-0005-0000-0000-0000FD210000}"/>
    <cellStyle name="출력 44 2" xfId="8929" xr:uid="{00000000-0005-0000-0000-0000FE210000}"/>
    <cellStyle name="출력 45" xfId="4443" xr:uid="{00000000-0005-0000-0000-0000FF210000}"/>
    <cellStyle name="출력 45 2" xfId="8930" xr:uid="{00000000-0005-0000-0000-000000220000}"/>
    <cellStyle name="출력 46" xfId="4444" xr:uid="{00000000-0005-0000-0000-000001220000}"/>
    <cellStyle name="출력 46 2" xfId="8931" xr:uid="{00000000-0005-0000-0000-000002220000}"/>
    <cellStyle name="출력 47" xfId="4445" xr:uid="{00000000-0005-0000-0000-000003220000}"/>
    <cellStyle name="출력 47 2" xfId="8932" xr:uid="{00000000-0005-0000-0000-000004220000}"/>
    <cellStyle name="출력 48" xfId="4446" xr:uid="{00000000-0005-0000-0000-000005220000}"/>
    <cellStyle name="출력 48 2" xfId="8933" xr:uid="{00000000-0005-0000-0000-000006220000}"/>
    <cellStyle name="출력 49" xfId="4447" xr:uid="{00000000-0005-0000-0000-000007220000}"/>
    <cellStyle name="출력 49 2" xfId="8934" xr:uid="{00000000-0005-0000-0000-000008220000}"/>
    <cellStyle name="출력 5" xfId="4448" xr:uid="{00000000-0005-0000-0000-000009220000}"/>
    <cellStyle name="출력 5 2" xfId="6835" xr:uid="{00000000-0005-0000-0000-00000A220000}"/>
    <cellStyle name="출력 5 2 2" xfId="8409" xr:uid="{00000000-0005-0000-0000-00000B220000}"/>
    <cellStyle name="출력 5 2 3" xfId="8332" xr:uid="{00000000-0005-0000-0000-00000C220000}"/>
    <cellStyle name="출력 5 2 4" xfId="8231" xr:uid="{00000000-0005-0000-0000-00000D220000}"/>
    <cellStyle name="출력 5 2 5" xfId="8998" xr:uid="{00000000-0005-0000-0000-00000E220000}"/>
    <cellStyle name="출력 5 2 6" xfId="9242" xr:uid="{00000000-0005-0000-0000-00000F220000}"/>
    <cellStyle name="출력 5 2 7" xfId="9286" xr:uid="{00000000-0005-0000-0000-000010220000}"/>
    <cellStyle name="출력 5 3" xfId="8202" xr:uid="{00000000-0005-0000-0000-000011220000}"/>
    <cellStyle name="출력 5 3 2" xfId="9152" xr:uid="{00000000-0005-0000-0000-000012220000}"/>
    <cellStyle name="출력 5 4" xfId="8456" xr:uid="{00000000-0005-0000-0000-000013220000}"/>
    <cellStyle name="출력 5 5" xfId="8485" xr:uid="{00000000-0005-0000-0000-000014220000}"/>
    <cellStyle name="출력 5 6" xfId="8505" xr:uid="{00000000-0005-0000-0000-000015220000}"/>
    <cellStyle name="출력 5 7" xfId="8935" xr:uid="{00000000-0005-0000-0000-000016220000}"/>
    <cellStyle name="출력 5 8" xfId="9446" xr:uid="{00000000-0005-0000-0000-000017220000}"/>
    <cellStyle name="출력 5 9" xfId="9458" xr:uid="{00000000-0005-0000-0000-000018220000}"/>
    <cellStyle name="출력 5_발생량" xfId="7769" xr:uid="{00000000-0005-0000-0000-000019220000}"/>
    <cellStyle name="출력 50" xfId="4449" xr:uid="{00000000-0005-0000-0000-00001A220000}"/>
    <cellStyle name="출력 50 2" xfId="8936" xr:uid="{00000000-0005-0000-0000-00001B220000}"/>
    <cellStyle name="출력 51" xfId="4450" xr:uid="{00000000-0005-0000-0000-00001C220000}"/>
    <cellStyle name="출력 51 2" xfId="8937" xr:uid="{00000000-0005-0000-0000-00001D220000}"/>
    <cellStyle name="출력 52" xfId="4451" xr:uid="{00000000-0005-0000-0000-00001E220000}"/>
    <cellStyle name="출력 52 2" xfId="8938" xr:uid="{00000000-0005-0000-0000-00001F220000}"/>
    <cellStyle name="출력 53" xfId="4452" xr:uid="{00000000-0005-0000-0000-000020220000}"/>
    <cellStyle name="출력 53 2" xfId="8939" xr:uid="{00000000-0005-0000-0000-000021220000}"/>
    <cellStyle name="출력 54" xfId="4453" xr:uid="{00000000-0005-0000-0000-000022220000}"/>
    <cellStyle name="출력 54 2" xfId="8940" xr:uid="{00000000-0005-0000-0000-000023220000}"/>
    <cellStyle name="출력 55" xfId="4454" xr:uid="{00000000-0005-0000-0000-000024220000}"/>
    <cellStyle name="출력 55 2" xfId="8941" xr:uid="{00000000-0005-0000-0000-000025220000}"/>
    <cellStyle name="출력 56" xfId="4455" xr:uid="{00000000-0005-0000-0000-000026220000}"/>
    <cellStyle name="출력 56 2" xfId="8942" xr:uid="{00000000-0005-0000-0000-000027220000}"/>
    <cellStyle name="출력 57" xfId="4456" xr:uid="{00000000-0005-0000-0000-000028220000}"/>
    <cellStyle name="출력 57 2" xfId="8943" xr:uid="{00000000-0005-0000-0000-000029220000}"/>
    <cellStyle name="출력 58" xfId="4457" xr:uid="{00000000-0005-0000-0000-00002A220000}"/>
    <cellStyle name="출력 58 2" xfId="8944" xr:uid="{00000000-0005-0000-0000-00002B220000}"/>
    <cellStyle name="출력 59" xfId="4458" xr:uid="{00000000-0005-0000-0000-00002C220000}"/>
    <cellStyle name="출력 59 2" xfId="8945" xr:uid="{00000000-0005-0000-0000-00002D220000}"/>
    <cellStyle name="출력 6" xfId="4459" xr:uid="{00000000-0005-0000-0000-00002E220000}"/>
    <cellStyle name="출력 6 2" xfId="8203" xr:uid="{00000000-0005-0000-0000-00002F220000}"/>
    <cellStyle name="출력 6 2 2" xfId="9153" xr:uid="{00000000-0005-0000-0000-000030220000}"/>
    <cellStyle name="출력 6 3" xfId="8457" xr:uid="{00000000-0005-0000-0000-000031220000}"/>
    <cellStyle name="출력 6 4" xfId="8486" xr:uid="{00000000-0005-0000-0000-000032220000}"/>
    <cellStyle name="출력 6 5" xfId="8506" xr:uid="{00000000-0005-0000-0000-000033220000}"/>
    <cellStyle name="출력 6 6" xfId="8946" xr:uid="{00000000-0005-0000-0000-000034220000}"/>
    <cellStyle name="출력 6 7" xfId="9447" xr:uid="{00000000-0005-0000-0000-000035220000}"/>
    <cellStyle name="출력 6 8" xfId="9459" xr:uid="{00000000-0005-0000-0000-000036220000}"/>
    <cellStyle name="출력 60" xfId="4460" xr:uid="{00000000-0005-0000-0000-000037220000}"/>
    <cellStyle name="출력 60 2" xfId="8947" xr:uid="{00000000-0005-0000-0000-000038220000}"/>
    <cellStyle name="출력 7" xfId="4461" xr:uid="{00000000-0005-0000-0000-000039220000}"/>
    <cellStyle name="출력 7 2" xfId="8204" xr:uid="{00000000-0005-0000-0000-00003A220000}"/>
    <cellStyle name="출력 7 2 2" xfId="9154" xr:uid="{00000000-0005-0000-0000-00003B220000}"/>
    <cellStyle name="출력 7 3" xfId="8458" xr:uid="{00000000-0005-0000-0000-00003C220000}"/>
    <cellStyle name="출력 7 4" xfId="8487" xr:uid="{00000000-0005-0000-0000-00003D220000}"/>
    <cellStyle name="출력 7 5" xfId="8507" xr:uid="{00000000-0005-0000-0000-00003E220000}"/>
    <cellStyle name="출력 7 6" xfId="8948" xr:uid="{00000000-0005-0000-0000-00003F220000}"/>
    <cellStyle name="출력 7 7" xfId="9448" xr:uid="{00000000-0005-0000-0000-000040220000}"/>
    <cellStyle name="출력 7 8" xfId="9460" xr:uid="{00000000-0005-0000-0000-000041220000}"/>
    <cellStyle name="출력 8" xfId="4462" xr:uid="{00000000-0005-0000-0000-000042220000}"/>
    <cellStyle name="출력 8 2" xfId="8949" xr:uid="{00000000-0005-0000-0000-000043220000}"/>
    <cellStyle name="출력 9" xfId="4463" xr:uid="{00000000-0005-0000-0000-000044220000}"/>
    <cellStyle name="출력 9 2" xfId="8950" xr:uid="{00000000-0005-0000-0000-000045220000}"/>
    <cellStyle name="코드" xfId="6836" xr:uid="{00000000-0005-0000-0000-000046220000}"/>
    <cellStyle name="콤" xfId="6837" xr:uid="{00000000-0005-0000-0000-000047220000}"/>
    <cellStyle name="콤 2" xfId="6838" xr:uid="{00000000-0005-0000-0000-000048220000}"/>
    <cellStyle name="콤 3" xfId="6839" xr:uid="{00000000-0005-0000-0000-000049220000}"/>
    <cellStyle name="콤_Book1" xfId="6868" xr:uid="{00000000-0005-0000-0000-00004A220000}"/>
    <cellStyle name="콤_기성청구(첨부양식)" xfId="6840" xr:uid="{00000000-0005-0000-0000-00004B220000}"/>
    <cellStyle name="콤_도로" xfId="6841" xr:uid="{00000000-0005-0000-0000-00004C220000}"/>
    <cellStyle name="콤_부대초안" xfId="6842" xr:uid="{00000000-0005-0000-0000-00004D220000}"/>
    <cellStyle name="콤_부대초안_견적의뢰" xfId="6843" xr:uid="{00000000-0005-0000-0000-00004E220000}"/>
    <cellStyle name="콤_부대초안_견적의뢰_통영중앙시장(최종)" xfId="6844" xr:uid="{00000000-0005-0000-0000-00004F220000}"/>
    <cellStyle name="콤_부대초안_견적의뢰_통영중앙시장(최종)_통영중앙시장(최종)" xfId="6845" xr:uid="{00000000-0005-0000-0000-000050220000}"/>
    <cellStyle name="콤_부대초안_김포투찰" xfId="6846" xr:uid="{00000000-0005-0000-0000-000051220000}"/>
    <cellStyle name="콤_부대초안_김포투찰_견적의뢰" xfId="6847" xr:uid="{00000000-0005-0000-0000-000052220000}"/>
    <cellStyle name="콤_부대초안_김포투찰_견적의뢰_통영중앙시장(최종)" xfId="6848" xr:uid="{00000000-0005-0000-0000-000053220000}"/>
    <cellStyle name="콤_부대초안_김포투찰_견적의뢰_통영중앙시장(최종)_통영중앙시장(최종)" xfId="6849" xr:uid="{00000000-0005-0000-0000-000054220000}"/>
    <cellStyle name="콤_부대초안_통영중앙시장(최종)" xfId="6850" xr:uid="{00000000-0005-0000-0000-000055220000}"/>
    <cellStyle name="콤_부대초안_통영중앙시장(최종)_통영중앙시장(최종)" xfId="6851" xr:uid="{00000000-0005-0000-0000-000056220000}"/>
    <cellStyle name="콤_토목내역서" xfId="6852" xr:uid="{00000000-0005-0000-0000-000057220000}"/>
    <cellStyle name="콤_토목내역서_도로" xfId="6853" xr:uid="{00000000-0005-0000-0000-000058220000}"/>
    <cellStyle name="콤_토목내역서_부대초안" xfId="6854" xr:uid="{00000000-0005-0000-0000-000059220000}"/>
    <cellStyle name="콤_토목내역서_부대초안_견적의뢰" xfId="6855" xr:uid="{00000000-0005-0000-0000-00005A220000}"/>
    <cellStyle name="콤_토목내역서_부대초안_견적의뢰_통영중앙시장(최종)" xfId="6856" xr:uid="{00000000-0005-0000-0000-00005B220000}"/>
    <cellStyle name="콤_토목내역서_부대초안_견적의뢰_통영중앙시장(최종)_통영중앙시장(최종)" xfId="6857" xr:uid="{00000000-0005-0000-0000-00005C220000}"/>
    <cellStyle name="콤_토목내역서_부대초안_김포투찰" xfId="6858" xr:uid="{00000000-0005-0000-0000-00005D220000}"/>
    <cellStyle name="콤_토목내역서_부대초안_김포투찰_견적의뢰" xfId="6859" xr:uid="{00000000-0005-0000-0000-00005E220000}"/>
    <cellStyle name="콤_토목내역서_부대초안_김포투찰_견적의뢰_통영중앙시장(최종)" xfId="6860" xr:uid="{00000000-0005-0000-0000-00005F220000}"/>
    <cellStyle name="콤_토목내역서_부대초안_김포투찰_견적의뢰_통영중앙시장(최종)_통영중앙시장(최종)" xfId="6861" xr:uid="{00000000-0005-0000-0000-000060220000}"/>
    <cellStyle name="콤_토목내역서_부대초안_통영중앙시장(최종)" xfId="6862" xr:uid="{00000000-0005-0000-0000-000061220000}"/>
    <cellStyle name="콤_토목내역서_부대초안_통영중앙시장(최종)_통영중앙시장(최종)" xfId="6863" xr:uid="{00000000-0005-0000-0000-000062220000}"/>
    <cellStyle name="콤_토목내역서_통영중앙시장(최종)" xfId="6864" xr:uid="{00000000-0005-0000-0000-000063220000}"/>
    <cellStyle name="콤_토목내역서_통영중앙시장(최종)_통영중앙시장(최종)" xfId="6865" xr:uid="{00000000-0005-0000-0000-000064220000}"/>
    <cellStyle name="콤_통영중앙시장(최종)" xfId="6866" xr:uid="{00000000-0005-0000-0000-000065220000}"/>
    <cellStyle name="콤_통영중앙시장(최종)_통영중앙시장(최종)" xfId="6867" xr:uid="{00000000-0005-0000-0000-000066220000}"/>
    <cellStyle name="콤냡?&lt;_x000f_$??: `1_1 " xfId="6869" xr:uid="{00000000-0005-0000-0000-000067220000}"/>
    <cellStyle name="콤마 [" xfId="6870" xr:uid="{00000000-0005-0000-0000-000068220000}"/>
    <cellStyle name="콤마 [ 2" xfId="6871" xr:uid="{00000000-0005-0000-0000-000069220000}"/>
    <cellStyle name="콤마 [ 3" xfId="6872" xr:uid="{00000000-0005-0000-0000-00006A220000}"/>
    <cellStyle name="콤마 [#]" xfId="1401" xr:uid="{00000000-0005-0000-0000-00006B220000}"/>
    <cellStyle name="콤마 [#] 2" xfId="6873" xr:uid="{00000000-0005-0000-0000-00006C220000}"/>
    <cellStyle name="콤마 []" xfId="1402" xr:uid="{00000000-0005-0000-0000-00006D220000}"/>
    <cellStyle name="콤마 [_기성청구(첨부양식)" xfId="6874" xr:uid="{00000000-0005-0000-0000-00006E220000}"/>
    <cellStyle name="콤마 [0]" xfId="1403" xr:uid="{00000000-0005-0000-0000-00006F220000}"/>
    <cellStyle name="콤마 [0] 2" xfId="6875" xr:uid="{00000000-0005-0000-0000-000070220000}"/>
    <cellStyle name="콤마 [0] 3" xfId="8593" xr:uid="{00000000-0005-0000-0000-000071220000}"/>
    <cellStyle name="콤마 [0]_ 94경비율" xfId="6876" xr:uid="{00000000-0005-0000-0000-000072220000}"/>
    <cellStyle name="콤마 [0]기기자재비" xfId="1404" xr:uid="{00000000-0005-0000-0000-000073220000}"/>
    <cellStyle name="콤마 [000]" xfId="1405" xr:uid="{00000000-0005-0000-0000-000074220000}"/>
    <cellStyle name="콤마 [2]" xfId="1406" xr:uid="{00000000-0005-0000-0000-000075220000}"/>
    <cellStyle name="콤마 [2] 2" xfId="6877" xr:uid="{00000000-0005-0000-0000-000076220000}"/>
    <cellStyle name="콤마 [3]" xfId="1407" xr:uid="{00000000-0005-0000-0000-000077220000}"/>
    <cellStyle name="콤마 [3] 2" xfId="8306" xr:uid="{00000000-0005-0000-0000-000078220000}"/>
    <cellStyle name="콤마 [3] 3" xfId="8244" xr:uid="{00000000-0005-0000-0000-000079220000}"/>
    <cellStyle name="콤마 [3] 4" xfId="9273" xr:uid="{00000000-0005-0000-0000-00007A220000}"/>
    <cellStyle name="콤마 [3] 5" xfId="9342" xr:uid="{00000000-0005-0000-0000-00007B220000}"/>
    <cellStyle name="콤마 [금액]" xfId="1408" xr:uid="{00000000-0005-0000-0000-00007C220000}"/>
    <cellStyle name="콤마 [소수]" xfId="1409" xr:uid="{00000000-0005-0000-0000-00007D220000}"/>
    <cellStyle name="콤마 [소수] 2" xfId="6878" xr:uid="{00000000-0005-0000-0000-00007E220000}"/>
    <cellStyle name="콤마 [수량]" xfId="1410" xr:uid="{00000000-0005-0000-0000-00007F220000}"/>
    <cellStyle name="콤마 [수량] 2" xfId="6879" xr:uid="{00000000-0005-0000-0000-000080220000}"/>
    <cellStyle name="콤마 1" xfId="6880" xr:uid="{00000000-0005-0000-0000-000081220000}"/>
    <cellStyle name="콤마.1" xfId="1411" xr:uid="{00000000-0005-0000-0000-000082220000}"/>
    <cellStyle name="콤마[ ]" xfId="1412" xr:uid="{00000000-0005-0000-0000-000083220000}"/>
    <cellStyle name="콤마[ ] 2" xfId="6881" xr:uid="{00000000-0005-0000-0000-000084220000}"/>
    <cellStyle name="콤마[ ] 3" xfId="6882" xr:uid="{00000000-0005-0000-0000-000085220000}"/>
    <cellStyle name="콤마[ ] 4" xfId="7920" xr:uid="{00000000-0005-0000-0000-000086220000}"/>
    <cellStyle name="콤마[ ]_발생량" xfId="7770" xr:uid="{00000000-0005-0000-0000-000087220000}"/>
    <cellStyle name="콤마[*]" xfId="1413" xr:uid="{00000000-0005-0000-0000-000088220000}"/>
    <cellStyle name="콤마[*] 2" xfId="8010" xr:uid="{00000000-0005-0000-0000-000089220000}"/>
    <cellStyle name="콤마[,]" xfId="6883" xr:uid="{00000000-0005-0000-0000-00008A220000}"/>
    <cellStyle name="콤마[,] 2" xfId="8221" xr:uid="{00000000-0005-0000-0000-00008B220000}"/>
    <cellStyle name="콤마[,] 3" xfId="8999" xr:uid="{00000000-0005-0000-0000-00008C220000}"/>
    <cellStyle name="콤마[,] 4" xfId="9396" xr:uid="{00000000-0005-0000-0000-00008D220000}"/>
    <cellStyle name="콤마[.]" xfId="1414" xr:uid="{00000000-0005-0000-0000-00008E220000}"/>
    <cellStyle name="콤마[.] 2" xfId="8011" xr:uid="{00000000-0005-0000-0000-00008F220000}"/>
    <cellStyle name="콤마[0]" xfId="1415" xr:uid="{00000000-0005-0000-0000-000090220000}"/>
    <cellStyle name="콤마[0] 2" xfId="6884" xr:uid="{00000000-0005-0000-0000-000091220000}"/>
    <cellStyle name="콤마[0] 2 2" xfId="8220" xr:uid="{00000000-0005-0000-0000-000092220000}"/>
    <cellStyle name="콤마[0] 2 3" xfId="9000" xr:uid="{00000000-0005-0000-0000-000093220000}"/>
    <cellStyle name="콤마[0] 2 4" xfId="9428" xr:uid="{00000000-0005-0000-0000-000094220000}"/>
    <cellStyle name="콤마[0] 3" xfId="8012" xr:uid="{00000000-0005-0000-0000-000095220000}"/>
    <cellStyle name="콤마[0]_발생량" xfId="7771" xr:uid="{00000000-0005-0000-0000-000096220000}"/>
    <cellStyle name="콤마_  종  합  " xfId="1416" xr:uid="{00000000-0005-0000-0000-000097220000}"/>
    <cellStyle name="타이틀" xfId="1417" xr:uid="{00000000-0005-0000-0000-000098220000}"/>
    <cellStyle name="통" xfId="6885" xr:uid="{00000000-0005-0000-0000-000099220000}"/>
    <cellStyle name="통 2" xfId="6886" xr:uid="{00000000-0005-0000-0000-00009A220000}"/>
    <cellStyle name="통 3" xfId="6887" xr:uid="{00000000-0005-0000-0000-00009B220000}"/>
    <cellStyle name="통_Book1" xfId="6916" xr:uid="{00000000-0005-0000-0000-00009C220000}"/>
    <cellStyle name="통_기성청구(첨부양식)" xfId="6888" xr:uid="{00000000-0005-0000-0000-00009D220000}"/>
    <cellStyle name="통_도로" xfId="6889" xr:uid="{00000000-0005-0000-0000-00009E220000}"/>
    <cellStyle name="통_부대초안" xfId="6890" xr:uid="{00000000-0005-0000-0000-00009F220000}"/>
    <cellStyle name="통_부대초안_견적의뢰" xfId="6891" xr:uid="{00000000-0005-0000-0000-0000A0220000}"/>
    <cellStyle name="통_부대초안_견적의뢰_통영중앙시장(최종)" xfId="6892" xr:uid="{00000000-0005-0000-0000-0000A1220000}"/>
    <cellStyle name="통_부대초안_견적의뢰_통영중앙시장(최종)_통영중앙시장(최종)" xfId="6893" xr:uid="{00000000-0005-0000-0000-0000A2220000}"/>
    <cellStyle name="통_부대초안_김포투찰" xfId="6894" xr:uid="{00000000-0005-0000-0000-0000A3220000}"/>
    <cellStyle name="통_부대초안_김포투찰_견적의뢰" xfId="6895" xr:uid="{00000000-0005-0000-0000-0000A4220000}"/>
    <cellStyle name="통_부대초안_김포투찰_견적의뢰_통영중앙시장(최종)" xfId="6896" xr:uid="{00000000-0005-0000-0000-0000A5220000}"/>
    <cellStyle name="통_부대초안_김포투찰_견적의뢰_통영중앙시장(최종)_통영중앙시장(최종)" xfId="6897" xr:uid="{00000000-0005-0000-0000-0000A6220000}"/>
    <cellStyle name="통_부대초안_통영중앙시장(최종)" xfId="6898" xr:uid="{00000000-0005-0000-0000-0000A7220000}"/>
    <cellStyle name="통_부대초안_통영중앙시장(최종)_통영중앙시장(최종)" xfId="6899" xr:uid="{00000000-0005-0000-0000-0000A8220000}"/>
    <cellStyle name="통_토목내역서" xfId="6900" xr:uid="{00000000-0005-0000-0000-0000A9220000}"/>
    <cellStyle name="통_토목내역서_도로" xfId="6901" xr:uid="{00000000-0005-0000-0000-0000AA220000}"/>
    <cellStyle name="통_토목내역서_부대초안" xfId="6902" xr:uid="{00000000-0005-0000-0000-0000AB220000}"/>
    <cellStyle name="통_토목내역서_부대초안_견적의뢰" xfId="6903" xr:uid="{00000000-0005-0000-0000-0000AC220000}"/>
    <cellStyle name="통_토목내역서_부대초안_견적의뢰_통영중앙시장(최종)" xfId="6904" xr:uid="{00000000-0005-0000-0000-0000AD220000}"/>
    <cellStyle name="통_토목내역서_부대초안_견적의뢰_통영중앙시장(최종)_통영중앙시장(최종)" xfId="6905" xr:uid="{00000000-0005-0000-0000-0000AE220000}"/>
    <cellStyle name="통_토목내역서_부대초안_김포투찰" xfId="6906" xr:uid="{00000000-0005-0000-0000-0000AF220000}"/>
    <cellStyle name="통_토목내역서_부대초안_김포투찰_견적의뢰" xfId="6907" xr:uid="{00000000-0005-0000-0000-0000B0220000}"/>
    <cellStyle name="통_토목내역서_부대초안_김포투찰_견적의뢰_통영중앙시장(최종)" xfId="6908" xr:uid="{00000000-0005-0000-0000-0000B1220000}"/>
    <cellStyle name="통_토목내역서_부대초안_김포투찰_견적의뢰_통영중앙시장(최종)_통영중앙시장(최종)" xfId="6909" xr:uid="{00000000-0005-0000-0000-0000B2220000}"/>
    <cellStyle name="통_토목내역서_부대초안_통영중앙시장(최종)" xfId="6910" xr:uid="{00000000-0005-0000-0000-0000B3220000}"/>
    <cellStyle name="통_토목내역서_부대초안_통영중앙시장(최종)_통영중앙시장(최종)" xfId="6911" xr:uid="{00000000-0005-0000-0000-0000B4220000}"/>
    <cellStyle name="통_토목내역서_통영중앙시장(최종)" xfId="6912" xr:uid="{00000000-0005-0000-0000-0000B5220000}"/>
    <cellStyle name="통_토목내역서_통영중앙시장(최종)_통영중앙시장(최종)" xfId="6913" xr:uid="{00000000-0005-0000-0000-0000B6220000}"/>
    <cellStyle name="통_통영중앙시장(최종)" xfId="6914" xr:uid="{00000000-0005-0000-0000-0000B7220000}"/>
    <cellStyle name="통_통영중앙시장(최종)_통영중앙시장(최종)" xfId="6915" xr:uid="{00000000-0005-0000-0000-0000B8220000}"/>
    <cellStyle name="통화 [" xfId="6917" xr:uid="{00000000-0005-0000-0000-0000B9220000}"/>
    <cellStyle name="통화 [ 2" xfId="6918" xr:uid="{00000000-0005-0000-0000-0000BA220000}"/>
    <cellStyle name="통화 [ 3" xfId="6919" xr:uid="{00000000-0005-0000-0000-0000BB220000}"/>
    <cellStyle name="通貨 [0.00]_PERSONAL" xfId="7602" xr:uid="{00000000-0005-0000-0000-0000BC220000}"/>
    <cellStyle name="통화 [0??" xfId="1419" xr:uid="{00000000-0005-0000-0000-0000BD220000}"/>
    <cellStyle name="통화 [0] 2" xfId="4464" xr:uid="{00000000-0005-0000-0000-0000BE220000}"/>
    <cellStyle name="통화 [0] 2 2" xfId="6920" xr:uid="{00000000-0005-0000-0000-0000BF220000}"/>
    <cellStyle name="통화 [0] 2 3" xfId="6921" xr:uid="{00000000-0005-0000-0000-0000C0220000}"/>
    <cellStyle name="통화 [0] 2 4" xfId="6922" xr:uid="{00000000-0005-0000-0000-0000C1220000}"/>
    <cellStyle name="통화 [0] 2 5" xfId="7921" xr:uid="{00000000-0005-0000-0000-0000C2220000}"/>
    <cellStyle name="통화 [0] 3" xfId="6923" xr:uid="{00000000-0005-0000-0000-0000C3220000}"/>
    <cellStyle name="통화 [0㉝〸" xfId="1418" xr:uid="{00000000-0005-0000-0000-0000C4220000}"/>
    <cellStyle name="通貨_PERSONAL" xfId="7603" xr:uid="{00000000-0005-0000-0000-0000C5220000}"/>
    <cellStyle name="퍼센트" xfId="1420" xr:uid="{00000000-0005-0000-0000-0000C6220000}"/>
    <cellStyle name="퍼센트 2" xfId="6924" xr:uid="{00000000-0005-0000-0000-0000C7220000}"/>
    <cellStyle name="퍼센트 2 2" xfId="6925" xr:uid="{00000000-0005-0000-0000-0000C8220000}"/>
    <cellStyle name="퍼센트 3" xfId="6926" xr:uid="{00000000-0005-0000-0000-0000C9220000}"/>
    <cellStyle name="퍼센트 4" xfId="7922" xr:uid="{00000000-0005-0000-0000-0000CA220000}"/>
    <cellStyle name="퍼센트_1235B 4.5m 내역서(06.10.18)" xfId="6927" xr:uid="{00000000-0005-0000-0000-0000CB220000}"/>
    <cellStyle name="표" xfId="6928" xr:uid="{00000000-0005-0000-0000-0000CC220000}"/>
    <cellStyle name="표 2" xfId="6929" xr:uid="{00000000-0005-0000-0000-0000CD220000}"/>
    <cellStyle name="표 3" xfId="6930" xr:uid="{00000000-0005-0000-0000-0000CE220000}"/>
    <cellStyle name="표_Book1" xfId="6959" xr:uid="{00000000-0005-0000-0000-0000CF220000}"/>
    <cellStyle name="표_기성청구(첨부양식)" xfId="6931" xr:uid="{00000000-0005-0000-0000-0000D0220000}"/>
    <cellStyle name="표_도로" xfId="6932" xr:uid="{00000000-0005-0000-0000-0000D1220000}"/>
    <cellStyle name="표_부대초안" xfId="6933" xr:uid="{00000000-0005-0000-0000-0000D2220000}"/>
    <cellStyle name="표_부대초안_견적의뢰" xfId="6934" xr:uid="{00000000-0005-0000-0000-0000D3220000}"/>
    <cellStyle name="표_부대초안_견적의뢰_통영중앙시장(최종)" xfId="6935" xr:uid="{00000000-0005-0000-0000-0000D4220000}"/>
    <cellStyle name="표_부대초안_견적의뢰_통영중앙시장(최종)_통영중앙시장(최종)" xfId="6936" xr:uid="{00000000-0005-0000-0000-0000D5220000}"/>
    <cellStyle name="표_부대초안_김포투찰" xfId="6937" xr:uid="{00000000-0005-0000-0000-0000D6220000}"/>
    <cellStyle name="표_부대초안_김포투찰_견적의뢰" xfId="6938" xr:uid="{00000000-0005-0000-0000-0000D7220000}"/>
    <cellStyle name="표_부대초안_김포투찰_견적의뢰_통영중앙시장(최종)" xfId="6939" xr:uid="{00000000-0005-0000-0000-0000D8220000}"/>
    <cellStyle name="표_부대초안_김포투찰_견적의뢰_통영중앙시장(최종)_통영중앙시장(최종)" xfId="6940" xr:uid="{00000000-0005-0000-0000-0000D9220000}"/>
    <cellStyle name="표_부대초안_통영중앙시장(최종)" xfId="6941" xr:uid="{00000000-0005-0000-0000-0000DA220000}"/>
    <cellStyle name="표_부대초안_통영중앙시장(최종)_통영중앙시장(최종)" xfId="6942" xr:uid="{00000000-0005-0000-0000-0000DB220000}"/>
    <cellStyle name="표_토목내역서" xfId="6943" xr:uid="{00000000-0005-0000-0000-0000DC220000}"/>
    <cellStyle name="표_토목내역서_도로" xfId="6944" xr:uid="{00000000-0005-0000-0000-0000DD220000}"/>
    <cellStyle name="표_토목내역서_부대초안" xfId="6945" xr:uid="{00000000-0005-0000-0000-0000DE220000}"/>
    <cellStyle name="표_토목내역서_부대초안_견적의뢰" xfId="6946" xr:uid="{00000000-0005-0000-0000-0000DF220000}"/>
    <cellStyle name="표_토목내역서_부대초안_견적의뢰_통영중앙시장(최종)" xfId="6947" xr:uid="{00000000-0005-0000-0000-0000E0220000}"/>
    <cellStyle name="표_토목내역서_부대초안_견적의뢰_통영중앙시장(최종)_통영중앙시장(최종)" xfId="6948" xr:uid="{00000000-0005-0000-0000-0000E1220000}"/>
    <cellStyle name="표_토목내역서_부대초안_김포투찰" xfId="6949" xr:uid="{00000000-0005-0000-0000-0000E2220000}"/>
    <cellStyle name="표_토목내역서_부대초안_김포투찰_견적의뢰" xfId="6950" xr:uid="{00000000-0005-0000-0000-0000E3220000}"/>
    <cellStyle name="표_토목내역서_부대초안_김포투찰_견적의뢰_통영중앙시장(최종)" xfId="6951" xr:uid="{00000000-0005-0000-0000-0000E4220000}"/>
    <cellStyle name="표_토목내역서_부대초안_김포투찰_견적의뢰_통영중앙시장(최종)_통영중앙시장(최종)" xfId="6952" xr:uid="{00000000-0005-0000-0000-0000E5220000}"/>
    <cellStyle name="표_토목내역서_부대초안_통영중앙시장(최종)" xfId="6953" xr:uid="{00000000-0005-0000-0000-0000E6220000}"/>
    <cellStyle name="표_토목내역서_부대초안_통영중앙시장(최종)_통영중앙시장(최종)" xfId="6954" xr:uid="{00000000-0005-0000-0000-0000E7220000}"/>
    <cellStyle name="표_토목내역서_통영중앙시장(최종)" xfId="6955" xr:uid="{00000000-0005-0000-0000-0000E8220000}"/>
    <cellStyle name="표_토목내역서_통영중앙시장(최종)_통영중앙시장(최종)" xfId="6956" xr:uid="{00000000-0005-0000-0000-0000E9220000}"/>
    <cellStyle name="표_통영중앙시장(최종)" xfId="6957" xr:uid="{00000000-0005-0000-0000-0000EA220000}"/>
    <cellStyle name="표_통영중앙시장(최종)_통영중앙시장(최종)" xfId="6958" xr:uid="{00000000-0005-0000-0000-0000EB220000}"/>
    <cellStyle name="표머릿글(上)" xfId="6960" xr:uid="{00000000-0005-0000-0000-0000EC220000}"/>
    <cellStyle name="표머릿글(上) 2" xfId="8310" xr:uid="{00000000-0005-0000-0000-0000ED220000}"/>
    <cellStyle name="표머릿글(上) 3" xfId="8242" xr:uid="{00000000-0005-0000-0000-0000EE220000}"/>
    <cellStyle name="표머릿글(上) 4" xfId="8326" xr:uid="{00000000-0005-0000-0000-0000EF220000}"/>
    <cellStyle name="표머릿글(上) 5" xfId="9001" xr:uid="{00000000-0005-0000-0000-0000F0220000}"/>
    <cellStyle name="표머릿글(上) 6" xfId="9296" xr:uid="{00000000-0005-0000-0000-0000F1220000}"/>
    <cellStyle name="표머릿글(上) 7" xfId="9199" xr:uid="{00000000-0005-0000-0000-0000F2220000}"/>
    <cellStyle name="표머릿글(中)" xfId="6961" xr:uid="{00000000-0005-0000-0000-0000F3220000}"/>
    <cellStyle name="표머릿글(下)" xfId="6962" xr:uid="{00000000-0005-0000-0000-0000F4220000}"/>
    <cellStyle name="표준" xfId="0" builtinId="0"/>
    <cellStyle name="표준 10" xfId="1421" xr:uid="{00000000-0005-0000-0000-0000F6220000}"/>
    <cellStyle name="표준 10 2" xfId="8013" xr:uid="{00000000-0005-0000-0000-0000F7220000}"/>
    <cellStyle name="표준 100" xfId="9429" xr:uid="{00000000-0005-0000-0000-0000F8220000}"/>
    <cellStyle name="표준 11" xfId="1422" xr:uid="{00000000-0005-0000-0000-0000F9220000}"/>
    <cellStyle name="표준 11 2" xfId="8014" xr:uid="{00000000-0005-0000-0000-0000FA220000}"/>
    <cellStyle name="표준 12" xfId="1423" xr:uid="{00000000-0005-0000-0000-0000FB220000}"/>
    <cellStyle name="표준 12 2" xfId="8015" xr:uid="{00000000-0005-0000-0000-0000FC220000}"/>
    <cellStyle name="표준 13" xfId="4465" xr:uid="{00000000-0005-0000-0000-0000FD220000}"/>
    <cellStyle name="표준 13 2" xfId="7604" xr:uid="{00000000-0005-0000-0000-0000FE220000}"/>
    <cellStyle name="표준 13 3" xfId="8016" xr:uid="{00000000-0005-0000-0000-0000FF220000}"/>
    <cellStyle name="표준 13_발생량" xfId="7772" xr:uid="{00000000-0005-0000-0000-000000230000}"/>
    <cellStyle name="표준 14" xfId="4466" xr:uid="{00000000-0005-0000-0000-000001230000}"/>
    <cellStyle name="표준 14 2" xfId="1424" xr:uid="{00000000-0005-0000-0000-000002230000}"/>
    <cellStyle name="표준 14 2 2" xfId="1902" xr:uid="{00000000-0005-0000-0000-000003230000}"/>
    <cellStyle name="표준 14 3" xfId="8017" xr:uid="{00000000-0005-0000-0000-000004230000}"/>
    <cellStyle name="표준 14_발생량" xfId="7773" xr:uid="{00000000-0005-0000-0000-000005230000}"/>
    <cellStyle name="표준 15" xfId="4467" xr:uid="{00000000-0005-0000-0000-000006230000}"/>
    <cellStyle name="표준 15 2" xfId="4468" xr:uid="{00000000-0005-0000-0000-000007230000}"/>
    <cellStyle name="표준 15 3" xfId="8018" xr:uid="{00000000-0005-0000-0000-000008230000}"/>
    <cellStyle name="표준 15_발생량" xfId="7774" xr:uid="{00000000-0005-0000-0000-000009230000}"/>
    <cellStyle name="표준 16" xfId="4469" xr:uid="{00000000-0005-0000-0000-00000A230000}"/>
    <cellStyle name="표준 160" xfId="9155" xr:uid="{00000000-0005-0000-0000-00000B230000}"/>
    <cellStyle name="표준 17" xfId="4470" xr:uid="{00000000-0005-0000-0000-00000C230000}"/>
    <cellStyle name="표준 17 2" xfId="8019" xr:uid="{00000000-0005-0000-0000-00000D230000}"/>
    <cellStyle name="표준 18" xfId="4471" xr:uid="{00000000-0005-0000-0000-00000E230000}"/>
    <cellStyle name="표준 18 2" xfId="8020" xr:uid="{00000000-0005-0000-0000-00000F230000}"/>
    <cellStyle name="표준 19" xfId="4472" xr:uid="{00000000-0005-0000-0000-000010230000}"/>
    <cellStyle name="표준 2" xfId="1425" xr:uid="{00000000-0005-0000-0000-000011230000}"/>
    <cellStyle name="표준 2 10" xfId="4473" xr:uid="{00000000-0005-0000-0000-000012230000}"/>
    <cellStyle name="표준 2 11" xfId="4474" xr:uid="{00000000-0005-0000-0000-000013230000}"/>
    <cellStyle name="표준 2 12" xfId="4475" xr:uid="{00000000-0005-0000-0000-000014230000}"/>
    <cellStyle name="표준 2 13" xfId="4476" xr:uid="{00000000-0005-0000-0000-000015230000}"/>
    <cellStyle name="표준 2 14" xfId="4477" xr:uid="{00000000-0005-0000-0000-000016230000}"/>
    <cellStyle name="표준 2 15" xfId="4478" xr:uid="{00000000-0005-0000-0000-000017230000}"/>
    <cellStyle name="표준 2 16" xfId="4479" xr:uid="{00000000-0005-0000-0000-000018230000}"/>
    <cellStyle name="표준 2 17" xfId="4480" xr:uid="{00000000-0005-0000-0000-000019230000}"/>
    <cellStyle name="표준 2 18" xfId="4481" xr:uid="{00000000-0005-0000-0000-00001A230000}"/>
    <cellStyle name="표준 2 19" xfId="4482" xr:uid="{00000000-0005-0000-0000-00001B230000}"/>
    <cellStyle name="표준 2 2" xfId="1426" xr:uid="{00000000-0005-0000-0000-00001C230000}"/>
    <cellStyle name="표준 2 2 2" xfId="4483" xr:uid="{00000000-0005-0000-0000-00001D230000}"/>
    <cellStyle name="표준 2 2_발생량" xfId="7776" xr:uid="{00000000-0005-0000-0000-00001E230000}"/>
    <cellStyle name="표준 2 20" xfId="4484" xr:uid="{00000000-0005-0000-0000-00001F230000}"/>
    <cellStyle name="표준 2 21" xfId="4485" xr:uid="{00000000-0005-0000-0000-000020230000}"/>
    <cellStyle name="표준 2 22" xfId="4486" xr:uid="{00000000-0005-0000-0000-000021230000}"/>
    <cellStyle name="표준 2 23" xfId="4487" xr:uid="{00000000-0005-0000-0000-000022230000}"/>
    <cellStyle name="표준 2 24" xfId="4488" xr:uid="{00000000-0005-0000-0000-000023230000}"/>
    <cellStyle name="표준 2 25" xfId="4489" xr:uid="{00000000-0005-0000-0000-000024230000}"/>
    <cellStyle name="표준 2 26" xfId="4490" xr:uid="{00000000-0005-0000-0000-000025230000}"/>
    <cellStyle name="표준 2 27" xfId="7900" xr:uid="{00000000-0005-0000-0000-000026230000}"/>
    <cellStyle name="표준 2 28" xfId="8208" xr:uid="{00000000-0005-0000-0000-000027230000}"/>
    <cellStyle name="표준 2 29" xfId="8313" xr:uid="{00000000-0005-0000-0000-000028230000}"/>
    <cellStyle name="표준 2 3" xfId="1427" xr:uid="{00000000-0005-0000-0000-000029230000}"/>
    <cellStyle name="표준 2 3 2" xfId="6963" xr:uid="{00000000-0005-0000-0000-00002A230000}"/>
    <cellStyle name="표준 2 3 3" xfId="6964" xr:uid="{00000000-0005-0000-0000-00002B230000}"/>
    <cellStyle name="표준 2 3 4" xfId="7943" xr:uid="{00000000-0005-0000-0000-00002C230000}"/>
    <cellStyle name="표준 2 3_발생량" xfId="7777" xr:uid="{00000000-0005-0000-0000-00002D230000}"/>
    <cellStyle name="표준 2 30" xfId="8394" xr:uid="{00000000-0005-0000-0000-00002E230000}"/>
    <cellStyle name="표준 2 31" xfId="8371" xr:uid="{00000000-0005-0000-0000-00002F230000}"/>
    <cellStyle name="표준 2 32" xfId="8425" xr:uid="{00000000-0005-0000-0000-000030230000}"/>
    <cellStyle name="표준 2 33" xfId="8367" xr:uid="{00000000-0005-0000-0000-000031230000}"/>
    <cellStyle name="표준 2 34" xfId="8511" xr:uid="{00000000-0005-0000-0000-000032230000}"/>
    <cellStyle name="표준 2 35" xfId="9161" xr:uid="{00000000-0005-0000-0000-000033230000}"/>
    <cellStyle name="표준 2 36" xfId="9283" xr:uid="{00000000-0005-0000-0000-000034230000}"/>
    <cellStyle name="표준 2 37" xfId="9292" xr:uid="{00000000-0005-0000-0000-000035230000}"/>
    <cellStyle name="표준 2 38" xfId="9206" xr:uid="{00000000-0005-0000-0000-000036230000}"/>
    <cellStyle name="표준 2 39" xfId="9191" xr:uid="{00000000-0005-0000-0000-000037230000}"/>
    <cellStyle name="표준 2 4" xfId="1899" xr:uid="{00000000-0005-0000-0000-000038230000}"/>
    <cellStyle name="표준 2 4 2" xfId="8042" xr:uid="{00000000-0005-0000-0000-000039230000}"/>
    <cellStyle name="표준 2 40" xfId="9166" xr:uid="{00000000-0005-0000-0000-00003A230000}"/>
    <cellStyle name="표준 2 41" xfId="9401" xr:uid="{00000000-0005-0000-0000-00003B230000}"/>
    <cellStyle name="표준 2 42" xfId="9408" xr:uid="{00000000-0005-0000-0000-00003C230000}"/>
    <cellStyle name="표준 2 43" xfId="9463" xr:uid="{00000000-0005-0000-0000-00003D230000}"/>
    <cellStyle name="표준 2 5" xfId="4491" xr:uid="{00000000-0005-0000-0000-00003E230000}"/>
    <cellStyle name="표준 2 5 2" xfId="8054" xr:uid="{00000000-0005-0000-0000-00003F230000}"/>
    <cellStyle name="표준 2 6" xfId="4492" xr:uid="{00000000-0005-0000-0000-000040230000}"/>
    <cellStyle name="표준 2 6 2" xfId="8045" xr:uid="{00000000-0005-0000-0000-000041230000}"/>
    <cellStyle name="표준 2 7" xfId="4493" xr:uid="{00000000-0005-0000-0000-000042230000}"/>
    <cellStyle name="표준 2 7 2" xfId="8059" xr:uid="{00000000-0005-0000-0000-000043230000}"/>
    <cellStyle name="표준 2 8" xfId="4494" xr:uid="{00000000-0005-0000-0000-000044230000}"/>
    <cellStyle name="표준 2 9" xfId="4495" xr:uid="{00000000-0005-0000-0000-000045230000}"/>
    <cellStyle name="표준 2_발생량" xfId="7775" xr:uid="{00000000-0005-0000-0000-000046230000}"/>
    <cellStyle name="표준 20" xfId="4496" xr:uid="{00000000-0005-0000-0000-000047230000}"/>
    <cellStyle name="표준 20 2" xfId="8021" xr:uid="{00000000-0005-0000-0000-000048230000}"/>
    <cellStyle name="표준 21" xfId="4497" xr:uid="{00000000-0005-0000-0000-000049230000}"/>
    <cellStyle name="표준 21 2" xfId="8022" xr:uid="{00000000-0005-0000-0000-00004A230000}"/>
    <cellStyle name="표준 22" xfId="4498" xr:uid="{00000000-0005-0000-0000-00004B230000}"/>
    <cellStyle name="표준 22 2" xfId="7778" xr:uid="{00000000-0005-0000-0000-00004C230000}"/>
    <cellStyle name="표준 23" xfId="4499" xr:uid="{00000000-0005-0000-0000-00004D230000}"/>
    <cellStyle name="표준 23 2" xfId="8023" xr:uid="{00000000-0005-0000-0000-00004E230000}"/>
    <cellStyle name="표준 23 4" xfId="9475" xr:uid="{B5AEC5A8-C2DA-4301-99C1-6504EECAB060}"/>
    <cellStyle name="표준 24" xfId="4500" xr:uid="{00000000-0005-0000-0000-00004F230000}"/>
    <cellStyle name="표준 25" xfId="4501" xr:uid="{00000000-0005-0000-0000-000050230000}"/>
    <cellStyle name="표준 25 2" xfId="8024" xr:uid="{00000000-0005-0000-0000-000051230000}"/>
    <cellStyle name="표준 25 4" xfId="9476" xr:uid="{932E440E-505A-453E-938C-9F49E08951F9}"/>
    <cellStyle name="표준 26" xfId="4502" xr:uid="{00000000-0005-0000-0000-000052230000}"/>
    <cellStyle name="표준 26 2" xfId="8025" xr:uid="{00000000-0005-0000-0000-000053230000}"/>
    <cellStyle name="표준 27" xfId="4503" xr:uid="{00000000-0005-0000-0000-000054230000}"/>
    <cellStyle name="표준 27 2" xfId="8026" xr:uid="{00000000-0005-0000-0000-000055230000}"/>
    <cellStyle name="표준 28" xfId="4504" xr:uid="{00000000-0005-0000-0000-000056230000}"/>
    <cellStyle name="표준 29" xfId="4505" xr:uid="{00000000-0005-0000-0000-000057230000}"/>
    <cellStyle name="표준 3" xfId="1428" xr:uid="{00000000-0005-0000-0000-000058230000}"/>
    <cellStyle name="표준 3 10" xfId="4506" xr:uid="{00000000-0005-0000-0000-000059230000}"/>
    <cellStyle name="표준 3 11" xfId="4507" xr:uid="{00000000-0005-0000-0000-00005A230000}"/>
    <cellStyle name="표준 3 12" xfId="4508" xr:uid="{00000000-0005-0000-0000-00005B230000}"/>
    <cellStyle name="표준 3 13" xfId="4509" xr:uid="{00000000-0005-0000-0000-00005C230000}"/>
    <cellStyle name="표준 3 14" xfId="4510" xr:uid="{00000000-0005-0000-0000-00005D230000}"/>
    <cellStyle name="표준 3 15" xfId="4511" xr:uid="{00000000-0005-0000-0000-00005E230000}"/>
    <cellStyle name="표준 3 16" xfId="4512" xr:uid="{00000000-0005-0000-0000-00005F230000}"/>
    <cellStyle name="표준 3 17" xfId="4513" xr:uid="{00000000-0005-0000-0000-000060230000}"/>
    <cellStyle name="표준 3 18" xfId="4514" xr:uid="{00000000-0005-0000-0000-000061230000}"/>
    <cellStyle name="표준 3 19" xfId="4515" xr:uid="{00000000-0005-0000-0000-000062230000}"/>
    <cellStyle name="표준 3 2" xfId="1888" xr:uid="{00000000-0005-0000-0000-000063230000}"/>
    <cellStyle name="표준 3 2 2" xfId="6965" xr:uid="{00000000-0005-0000-0000-000064230000}"/>
    <cellStyle name="표준 3 2 3" xfId="7907" xr:uid="{00000000-0005-0000-0000-000065230000}"/>
    <cellStyle name="표준 3 2_발생량" xfId="7780" xr:uid="{00000000-0005-0000-0000-000066230000}"/>
    <cellStyle name="표준 3 20" xfId="4516" xr:uid="{00000000-0005-0000-0000-000067230000}"/>
    <cellStyle name="표준 3 21" xfId="4517" xr:uid="{00000000-0005-0000-0000-000068230000}"/>
    <cellStyle name="표준 3 22" xfId="4518" xr:uid="{00000000-0005-0000-0000-000069230000}"/>
    <cellStyle name="표준 3 23" xfId="4519" xr:uid="{00000000-0005-0000-0000-00006A230000}"/>
    <cellStyle name="표준 3 24" xfId="4520" xr:uid="{00000000-0005-0000-0000-00006B230000}"/>
    <cellStyle name="표준 3 25" xfId="4521" xr:uid="{00000000-0005-0000-0000-00006C230000}"/>
    <cellStyle name="표준 3 26" xfId="4522" xr:uid="{00000000-0005-0000-0000-00006D230000}"/>
    <cellStyle name="표준 3 27" xfId="4523" xr:uid="{00000000-0005-0000-0000-00006E230000}"/>
    <cellStyle name="표준 3 28" xfId="4524" xr:uid="{00000000-0005-0000-0000-00006F230000}"/>
    <cellStyle name="표준 3 29" xfId="4525" xr:uid="{00000000-0005-0000-0000-000070230000}"/>
    <cellStyle name="표준 3 3" xfId="4526" xr:uid="{00000000-0005-0000-0000-000071230000}"/>
    <cellStyle name="표준 3 3 2" xfId="4527" xr:uid="{00000000-0005-0000-0000-000072230000}"/>
    <cellStyle name="표준 3 3 3" xfId="8043" xr:uid="{00000000-0005-0000-0000-000073230000}"/>
    <cellStyle name="표준 3 3_발생량" xfId="7781" xr:uid="{00000000-0005-0000-0000-000074230000}"/>
    <cellStyle name="표준 3 30" xfId="4528" xr:uid="{00000000-0005-0000-0000-000075230000}"/>
    <cellStyle name="표준 3 31" xfId="4529" xr:uid="{00000000-0005-0000-0000-000076230000}"/>
    <cellStyle name="표준 3 32" xfId="4530" xr:uid="{00000000-0005-0000-0000-000077230000}"/>
    <cellStyle name="표준 3 33" xfId="4531" xr:uid="{00000000-0005-0000-0000-000078230000}"/>
    <cellStyle name="표준 3 34" xfId="4532" xr:uid="{00000000-0005-0000-0000-000079230000}"/>
    <cellStyle name="표준 3 35" xfId="4533" xr:uid="{00000000-0005-0000-0000-00007A230000}"/>
    <cellStyle name="표준 3 36" xfId="4534" xr:uid="{00000000-0005-0000-0000-00007B230000}"/>
    <cellStyle name="표준 3 36 2" xfId="7832" xr:uid="{00000000-0005-0000-0000-00007C230000}"/>
    <cellStyle name="표준 3 36 2 2" xfId="7878" xr:uid="{00000000-0005-0000-0000-00007D230000}"/>
    <cellStyle name="표준 3 36 2 2 2" xfId="9104" xr:uid="{00000000-0005-0000-0000-00007E230000}"/>
    <cellStyle name="표준 3 36 2 3" xfId="9058" xr:uid="{00000000-0005-0000-0000-00007F230000}"/>
    <cellStyle name="표준 3 36 3" xfId="7808" xr:uid="{00000000-0005-0000-0000-000080230000}"/>
    <cellStyle name="표준 3 36 3 2" xfId="9035" xr:uid="{00000000-0005-0000-0000-000081230000}"/>
    <cellStyle name="표준 3 36 4" xfId="7855" xr:uid="{00000000-0005-0000-0000-000082230000}"/>
    <cellStyle name="표준 3 36 4 2" xfId="9081" xr:uid="{00000000-0005-0000-0000-000083230000}"/>
    <cellStyle name="표준 3 36 5" xfId="8951" xr:uid="{00000000-0005-0000-0000-000084230000}"/>
    <cellStyle name="표준 3 37" xfId="4535" xr:uid="{00000000-0005-0000-0000-000085230000}"/>
    <cellStyle name="표준 3 37 2" xfId="7833" xr:uid="{00000000-0005-0000-0000-000086230000}"/>
    <cellStyle name="표준 3 37 2 2" xfId="7879" xr:uid="{00000000-0005-0000-0000-000087230000}"/>
    <cellStyle name="표준 3 37 2 2 2" xfId="9105" xr:uid="{00000000-0005-0000-0000-000088230000}"/>
    <cellStyle name="표준 3 37 2 3" xfId="9059" xr:uid="{00000000-0005-0000-0000-000089230000}"/>
    <cellStyle name="표준 3 37 3" xfId="7809" xr:uid="{00000000-0005-0000-0000-00008A230000}"/>
    <cellStyle name="표준 3 37 3 2" xfId="9036" xr:uid="{00000000-0005-0000-0000-00008B230000}"/>
    <cellStyle name="표준 3 37 4" xfId="7856" xr:uid="{00000000-0005-0000-0000-00008C230000}"/>
    <cellStyle name="표준 3 37 4 2" xfId="9082" xr:uid="{00000000-0005-0000-0000-00008D230000}"/>
    <cellStyle name="표준 3 37 5" xfId="8952" xr:uid="{00000000-0005-0000-0000-00008E230000}"/>
    <cellStyle name="표준 3 38" xfId="7897" xr:uid="{00000000-0005-0000-0000-00008F230000}"/>
    <cellStyle name="표준 3 4" xfId="4536" xr:uid="{00000000-0005-0000-0000-000090230000}"/>
    <cellStyle name="표준 3 4 2" xfId="8060" xr:uid="{00000000-0005-0000-0000-000091230000}"/>
    <cellStyle name="표준 3 5" xfId="4537" xr:uid="{00000000-0005-0000-0000-000092230000}"/>
    <cellStyle name="표준 3 6" xfId="4538" xr:uid="{00000000-0005-0000-0000-000093230000}"/>
    <cellStyle name="표준 3 7" xfId="4539" xr:uid="{00000000-0005-0000-0000-000094230000}"/>
    <cellStyle name="표준 3 8" xfId="4540" xr:uid="{00000000-0005-0000-0000-000095230000}"/>
    <cellStyle name="표준 3 9" xfId="4541" xr:uid="{00000000-0005-0000-0000-000096230000}"/>
    <cellStyle name="표준 3_발생량" xfId="7779" xr:uid="{00000000-0005-0000-0000-000097230000}"/>
    <cellStyle name="표준 30" xfId="4542" xr:uid="{00000000-0005-0000-0000-000098230000}"/>
    <cellStyle name="표준 31" xfId="4543" xr:uid="{00000000-0005-0000-0000-000099230000}"/>
    <cellStyle name="표준 32" xfId="4544" xr:uid="{00000000-0005-0000-0000-00009A230000}"/>
    <cellStyle name="표준 32 2" xfId="8027" xr:uid="{00000000-0005-0000-0000-00009B230000}"/>
    <cellStyle name="표준 33" xfId="4545" xr:uid="{00000000-0005-0000-0000-00009C230000}"/>
    <cellStyle name="표준 33 2" xfId="8028" xr:uid="{00000000-0005-0000-0000-00009D230000}"/>
    <cellStyle name="표준 34" xfId="4546" xr:uid="{00000000-0005-0000-0000-00009E230000}"/>
    <cellStyle name="표준 35" xfId="4547" xr:uid="{00000000-0005-0000-0000-00009F230000}"/>
    <cellStyle name="표준 35 2" xfId="7834" xr:uid="{00000000-0005-0000-0000-0000A0230000}"/>
    <cellStyle name="표준 35 2 2" xfId="7880" xr:uid="{00000000-0005-0000-0000-0000A1230000}"/>
    <cellStyle name="표준 35 2 2 2" xfId="9106" xr:uid="{00000000-0005-0000-0000-0000A2230000}"/>
    <cellStyle name="표준 35 2 3" xfId="9060" xr:uid="{00000000-0005-0000-0000-0000A3230000}"/>
    <cellStyle name="표준 35 3" xfId="7810" xr:uid="{00000000-0005-0000-0000-0000A4230000}"/>
    <cellStyle name="표준 35 3 2" xfId="9037" xr:uid="{00000000-0005-0000-0000-0000A5230000}"/>
    <cellStyle name="표준 35 4" xfId="7857" xr:uid="{00000000-0005-0000-0000-0000A6230000}"/>
    <cellStyle name="표준 35 4 2" xfId="9083" xr:uid="{00000000-0005-0000-0000-0000A7230000}"/>
    <cellStyle name="표준 35 5" xfId="8029" xr:uid="{00000000-0005-0000-0000-0000A8230000}"/>
    <cellStyle name="표준 35 6" xfId="8953" xr:uid="{00000000-0005-0000-0000-0000A9230000}"/>
    <cellStyle name="표준 35_발생량" xfId="7782" xr:uid="{00000000-0005-0000-0000-0000AA230000}"/>
    <cellStyle name="표준 36" xfId="4548" xr:uid="{00000000-0005-0000-0000-0000AB230000}"/>
    <cellStyle name="표준 36 2" xfId="7835" xr:uid="{00000000-0005-0000-0000-0000AC230000}"/>
    <cellStyle name="표준 36 2 2" xfId="7881" xr:uid="{00000000-0005-0000-0000-0000AD230000}"/>
    <cellStyle name="표준 36 2 2 2" xfId="9107" xr:uid="{00000000-0005-0000-0000-0000AE230000}"/>
    <cellStyle name="표준 36 2 3" xfId="9061" xr:uid="{00000000-0005-0000-0000-0000AF230000}"/>
    <cellStyle name="표준 36 3" xfId="7811" xr:uid="{00000000-0005-0000-0000-0000B0230000}"/>
    <cellStyle name="표준 36 3 2" xfId="9038" xr:uid="{00000000-0005-0000-0000-0000B1230000}"/>
    <cellStyle name="표준 36 4" xfId="7858" xr:uid="{00000000-0005-0000-0000-0000B2230000}"/>
    <cellStyle name="표준 36 4 2" xfId="9084" xr:uid="{00000000-0005-0000-0000-0000B3230000}"/>
    <cellStyle name="표준 36 5" xfId="8030" xr:uid="{00000000-0005-0000-0000-0000B4230000}"/>
    <cellStyle name="표준 36 6" xfId="8954" xr:uid="{00000000-0005-0000-0000-0000B5230000}"/>
    <cellStyle name="표준 36_발생량" xfId="7783" xr:uid="{00000000-0005-0000-0000-0000B6230000}"/>
    <cellStyle name="표준 37" xfId="4549" xr:uid="{00000000-0005-0000-0000-0000B7230000}"/>
    <cellStyle name="표준 37 2" xfId="8031" xr:uid="{00000000-0005-0000-0000-0000B8230000}"/>
    <cellStyle name="표준 38" xfId="4550" xr:uid="{00000000-0005-0000-0000-0000B9230000}"/>
    <cellStyle name="표준 39" xfId="4551" xr:uid="{00000000-0005-0000-0000-0000BA230000}"/>
    <cellStyle name="표준 39 2" xfId="8032" xr:uid="{00000000-0005-0000-0000-0000BB230000}"/>
    <cellStyle name="표준 4" xfId="1429" xr:uid="{00000000-0005-0000-0000-0000BC230000}"/>
    <cellStyle name="표준 4 10" xfId="4552" xr:uid="{00000000-0005-0000-0000-0000BD230000}"/>
    <cellStyle name="표준 4 11" xfId="4553" xr:uid="{00000000-0005-0000-0000-0000BE230000}"/>
    <cellStyle name="표준 4 12" xfId="4554" xr:uid="{00000000-0005-0000-0000-0000BF230000}"/>
    <cellStyle name="표준 4 13" xfId="4555" xr:uid="{00000000-0005-0000-0000-0000C0230000}"/>
    <cellStyle name="표준 4 14" xfId="4556" xr:uid="{00000000-0005-0000-0000-0000C1230000}"/>
    <cellStyle name="표준 4 15" xfId="4557" xr:uid="{00000000-0005-0000-0000-0000C2230000}"/>
    <cellStyle name="표준 4 16" xfId="4558" xr:uid="{00000000-0005-0000-0000-0000C3230000}"/>
    <cellStyle name="표준 4 17" xfId="4559" xr:uid="{00000000-0005-0000-0000-0000C4230000}"/>
    <cellStyle name="표준 4 18" xfId="4560" xr:uid="{00000000-0005-0000-0000-0000C5230000}"/>
    <cellStyle name="표준 4 19" xfId="4561" xr:uid="{00000000-0005-0000-0000-0000C6230000}"/>
    <cellStyle name="표준 4 2" xfId="4562" xr:uid="{00000000-0005-0000-0000-0000C7230000}"/>
    <cellStyle name="표준 4 2 2" xfId="7836" xr:uid="{00000000-0005-0000-0000-0000C8230000}"/>
    <cellStyle name="표준 4 2 2 2" xfId="7882" xr:uid="{00000000-0005-0000-0000-0000C9230000}"/>
    <cellStyle name="표준 4 2 2 2 2" xfId="9108" xr:uid="{00000000-0005-0000-0000-0000CA230000}"/>
    <cellStyle name="표준 4 2 2 3" xfId="9062" xr:uid="{00000000-0005-0000-0000-0000CB230000}"/>
    <cellStyle name="표준 4 2 3" xfId="7812" xr:uid="{00000000-0005-0000-0000-0000CC230000}"/>
    <cellStyle name="표준 4 2 3 2" xfId="9039" xr:uid="{00000000-0005-0000-0000-0000CD230000}"/>
    <cellStyle name="표준 4 2 4" xfId="7859" xr:uid="{00000000-0005-0000-0000-0000CE230000}"/>
    <cellStyle name="표준 4 2 4 2" xfId="9085" xr:uid="{00000000-0005-0000-0000-0000CF230000}"/>
    <cellStyle name="표준 4 2 5" xfId="7909" xr:uid="{00000000-0005-0000-0000-0000D0230000}"/>
    <cellStyle name="표준 4 2 6" xfId="8955" xr:uid="{00000000-0005-0000-0000-0000D1230000}"/>
    <cellStyle name="표준 4 2_발생량" xfId="7785" xr:uid="{00000000-0005-0000-0000-0000D2230000}"/>
    <cellStyle name="표준 4 20" xfId="4563" xr:uid="{00000000-0005-0000-0000-0000D3230000}"/>
    <cellStyle name="표준 4 21" xfId="4564" xr:uid="{00000000-0005-0000-0000-0000D4230000}"/>
    <cellStyle name="표준 4 22" xfId="4565" xr:uid="{00000000-0005-0000-0000-0000D5230000}"/>
    <cellStyle name="표준 4 23" xfId="4566" xr:uid="{00000000-0005-0000-0000-0000D6230000}"/>
    <cellStyle name="표준 4 24" xfId="4567" xr:uid="{00000000-0005-0000-0000-0000D7230000}"/>
    <cellStyle name="표준 4 24 2" xfId="7837" xr:uid="{00000000-0005-0000-0000-0000D8230000}"/>
    <cellStyle name="표준 4 24 2 2" xfId="7883" xr:uid="{00000000-0005-0000-0000-0000D9230000}"/>
    <cellStyle name="표준 4 24 2 2 2" xfId="9109" xr:uid="{00000000-0005-0000-0000-0000DA230000}"/>
    <cellStyle name="표준 4 24 2 3" xfId="9063" xr:uid="{00000000-0005-0000-0000-0000DB230000}"/>
    <cellStyle name="표준 4 24 3" xfId="7813" xr:uid="{00000000-0005-0000-0000-0000DC230000}"/>
    <cellStyle name="표준 4 24 3 2" xfId="9040" xr:uid="{00000000-0005-0000-0000-0000DD230000}"/>
    <cellStyle name="표준 4 24 4" xfId="7860" xr:uid="{00000000-0005-0000-0000-0000DE230000}"/>
    <cellStyle name="표준 4 24 4 2" xfId="9086" xr:uid="{00000000-0005-0000-0000-0000DF230000}"/>
    <cellStyle name="표준 4 24 5" xfId="8956" xr:uid="{00000000-0005-0000-0000-0000E0230000}"/>
    <cellStyle name="표준 4 25" xfId="7899" xr:uid="{00000000-0005-0000-0000-0000E1230000}"/>
    <cellStyle name="표준 4 3" xfId="4568" xr:uid="{00000000-0005-0000-0000-0000E2230000}"/>
    <cellStyle name="표준 4 3 2" xfId="8055" xr:uid="{00000000-0005-0000-0000-0000E3230000}"/>
    <cellStyle name="표준 4 4" xfId="4569" xr:uid="{00000000-0005-0000-0000-0000E4230000}"/>
    <cellStyle name="표준 4 4 2" xfId="8044" xr:uid="{00000000-0005-0000-0000-0000E5230000}"/>
    <cellStyle name="표준 4 5" xfId="4570" xr:uid="{00000000-0005-0000-0000-0000E6230000}"/>
    <cellStyle name="표준 4 6" xfId="4571" xr:uid="{00000000-0005-0000-0000-0000E7230000}"/>
    <cellStyle name="표준 4 7" xfId="4572" xr:uid="{00000000-0005-0000-0000-0000E8230000}"/>
    <cellStyle name="표준 4 8" xfId="4573" xr:uid="{00000000-0005-0000-0000-0000E9230000}"/>
    <cellStyle name="표준 4 9" xfId="4574" xr:uid="{00000000-0005-0000-0000-0000EA230000}"/>
    <cellStyle name="표준 4_발생량" xfId="7784" xr:uid="{00000000-0005-0000-0000-0000EB230000}"/>
    <cellStyle name="표준 40" xfId="4575" xr:uid="{00000000-0005-0000-0000-0000EC230000}"/>
    <cellStyle name="표준 40 2" xfId="7838" xr:uid="{00000000-0005-0000-0000-0000ED230000}"/>
    <cellStyle name="표준 40 2 2" xfId="7884" xr:uid="{00000000-0005-0000-0000-0000EE230000}"/>
    <cellStyle name="표준 40 2 2 2" xfId="9110" xr:uid="{00000000-0005-0000-0000-0000EF230000}"/>
    <cellStyle name="표준 40 2 3" xfId="9064" xr:uid="{00000000-0005-0000-0000-0000F0230000}"/>
    <cellStyle name="표준 40 3" xfId="7814" xr:uid="{00000000-0005-0000-0000-0000F1230000}"/>
    <cellStyle name="표준 40 3 2" xfId="9041" xr:uid="{00000000-0005-0000-0000-0000F2230000}"/>
    <cellStyle name="표준 40 4" xfId="7861" xr:uid="{00000000-0005-0000-0000-0000F3230000}"/>
    <cellStyle name="표준 40 4 2" xfId="9087" xr:uid="{00000000-0005-0000-0000-0000F4230000}"/>
    <cellStyle name="표준 40 5" xfId="8033" xr:uid="{00000000-0005-0000-0000-0000F5230000}"/>
    <cellStyle name="표준 40 6" xfId="8957" xr:uid="{00000000-0005-0000-0000-0000F6230000}"/>
    <cellStyle name="표준 40_발생량" xfId="7786" xr:uid="{00000000-0005-0000-0000-0000F7230000}"/>
    <cellStyle name="표준 41" xfId="4576" xr:uid="{00000000-0005-0000-0000-0000F8230000}"/>
    <cellStyle name="표준 41 2" xfId="7839" xr:uid="{00000000-0005-0000-0000-0000F9230000}"/>
    <cellStyle name="표준 41 2 2" xfId="7885" xr:uid="{00000000-0005-0000-0000-0000FA230000}"/>
    <cellStyle name="표준 41 2 2 2" xfId="9111" xr:uid="{00000000-0005-0000-0000-0000FB230000}"/>
    <cellStyle name="표준 41 2 3" xfId="9065" xr:uid="{00000000-0005-0000-0000-0000FC230000}"/>
    <cellStyle name="표준 41 3" xfId="7815" xr:uid="{00000000-0005-0000-0000-0000FD230000}"/>
    <cellStyle name="표준 41 3 2" xfId="9042" xr:uid="{00000000-0005-0000-0000-0000FE230000}"/>
    <cellStyle name="표준 41 4" xfId="7862" xr:uid="{00000000-0005-0000-0000-0000FF230000}"/>
    <cellStyle name="표준 41 4 2" xfId="9088" xr:uid="{00000000-0005-0000-0000-000000240000}"/>
    <cellStyle name="표준 41 5" xfId="8034" xr:uid="{00000000-0005-0000-0000-000001240000}"/>
    <cellStyle name="표준 41 6" xfId="8958" xr:uid="{00000000-0005-0000-0000-000002240000}"/>
    <cellStyle name="표준 41_발생량" xfId="7787" xr:uid="{00000000-0005-0000-0000-000003240000}"/>
    <cellStyle name="표준 42" xfId="4577" xr:uid="{00000000-0005-0000-0000-000004240000}"/>
    <cellStyle name="표준 43" xfId="4578" xr:uid="{00000000-0005-0000-0000-000005240000}"/>
    <cellStyle name="표준 43 2" xfId="4579" xr:uid="{00000000-0005-0000-0000-000006240000}"/>
    <cellStyle name="표준 43 2 2" xfId="4580" xr:uid="{00000000-0005-0000-0000-000007240000}"/>
    <cellStyle name="표준 43 2 2 2" xfId="7842" xr:uid="{00000000-0005-0000-0000-000008240000}"/>
    <cellStyle name="표준 43 2 2 2 2" xfId="7888" xr:uid="{00000000-0005-0000-0000-000009240000}"/>
    <cellStyle name="표준 43 2 2 2 2 2" xfId="9114" xr:uid="{00000000-0005-0000-0000-00000A240000}"/>
    <cellStyle name="표준 43 2 2 2 3" xfId="9068" xr:uid="{00000000-0005-0000-0000-00000B240000}"/>
    <cellStyle name="표준 43 2 2 3" xfId="7818" xr:uid="{00000000-0005-0000-0000-00000C240000}"/>
    <cellStyle name="표준 43 2 2 3 2" xfId="9045" xr:uid="{00000000-0005-0000-0000-00000D240000}"/>
    <cellStyle name="표준 43 2 2 4" xfId="7865" xr:uid="{00000000-0005-0000-0000-00000E240000}"/>
    <cellStyle name="표준 43 2 2 4 2" xfId="9091" xr:uid="{00000000-0005-0000-0000-00000F240000}"/>
    <cellStyle name="표준 43 2 2 5" xfId="8961" xr:uid="{00000000-0005-0000-0000-000010240000}"/>
    <cellStyle name="표준 43 2 3" xfId="7841" xr:uid="{00000000-0005-0000-0000-000011240000}"/>
    <cellStyle name="표준 43 2 3 2" xfId="7887" xr:uid="{00000000-0005-0000-0000-000012240000}"/>
    <cellStyle name="표준 43 2 3 2 2" xfId="9113" xr:uid="{00000000-0005-0000-0000-000013240000}"/>
    <cellStyle name="표준 43 2 3 3" xfId="9067" xr:uid="{00000000-0005-0000-0000-000014240000}"/>
    <cellStyle name="표준 43 2 4" xfId="7817" xr:uid="{00000000-0005-0000-0000-000015240000}"/>
    <cellStyle name="표준 43 2 4 2" xfId="9044" xr:uid="{00000000-0005-0000-0000-000016240000}"/>
    <cellStyle name="표준 43 2 5" xfId="7864" xr:uid="{00000000-0005-0000-0000-000017240000}"/>
    <cellStyle name="표준 43 2 5 2" xfId="9090" xr:uid="{00000000-0005-0000-0000-000018240000}"/>
    <cellStyle name="표준 43 2 6" xfId="8960" xr:uid="{00000000-0005-0000-0000-000019240000}"/>
    <cellStyle name="표준 43 3" xfId="7840" xr:uid="{00000000-0005-0000-0000-00001A240000}"/>
    <cellStyle name="표준 43 3 2" xfId="7886" xr:uid="{00000000-0005-0000-0000-00001B240000}"/>
    <cellStyle name="표준 43 3 2 2" xfId="9112" xr:uid="{00000000-0005-0000-0000-00001C240000}"/>
    <cellStyle name="표준 43 3 3" xfId="9066" xr:uid="{00000000-0005-0000-0000-00001D240000}"/>
    <cellStyle name="표준 43 4" xfId="7816" xr:uid="{00000000-0005-0000-0000-00001E240000}"/>
    <cellStyle name="표준 43 4 2" xfId="9043" xr:uid="{00000000-0005-0000-0000-00001F240000}"/>
    <cellStyle name="표준 43 5" xfId="7863" xr:uid="{00000000-0005-0000-0000-000020240000}"/>
    <cellStyle name="표준 43 5 2" xfId="9089" xr:uid="{00000000-0005-0000-0000-000021240000}"/>
    <cellStyle name="표준 43 6" xfId="8035" xr:uid="{00000000-0005-0000-0000-000022240000}"/>
    <cellStyle name="표준 43 7" xfId="8959" xr:uid="{00000000-0005-0000-0000-000023240000}"/>
    <cellStyle name="표준 43_발생량" xfId="7788" xr:uid="{00000000-0005-0000-0000-000024240000}"/>
    <cellStyle name="표준 44" xfId="4581" xr:uid="{00000000-0005-0000-0000-000025240000}"/>
    <cellStyle name="표준 44 2" xfId="7843" xr:uid="{00000000-0005-0000-0000-000026240000}"/>
    <cellStyle name="표준 44 2 2" xfId="7889" xr:uid="{00000000-0005-0000-0000-000027240000}"/>
    <cellStyle name="표준 44 2 2 2" xfId="9115" xr:uid="{00000000-0005-0000-0000-000028240000}"/>
    <cellStyle name="표준 44 2 3" xfId="9069" xr:uid="{00000000-0005-0000-0000-000029240000}"/>
    <cellStyle name="표준 44 3" xfId="7819" xr:uid="{00000000-0005-0000-0000-00002A240000}"/>
    <cellStyle name="표준 44 3 2" xfId="9046" xr:uid="{00000000-0005-0000-0000-00002B240000}"/>
    <cellStyle name="표준 44 4" xfId="7866" xr:uid="{00000000-0005-0000-0000-00002C240000}"/>
    <cellStyle name="표준 44 4 2" xfId="9092" xr:uid="{00000000-0005-0000-0000-00002D240000}"/>
    <cellStyle name="표준 44 5" xfId="8036" xr:uid="{00000000-0005-0000-0000-00002E240000}"/>
    <cellStyle name="표준 44 6" xfId="8962" xr:uid="{00000000-0005-0000-0000-00002F240000}"/>
    <cellStyle name="표준 44_발생량" xfId="7789" xr:uid="{00000000-0005-0000-0000-000030240000}"/>
    <cellStyle name="표준 45" xfId="4650" xr:uid="{00000000-0005-0000-0000-000031240000}"/>
    <cellStyle name="표준 45 2" xfId="8037" xr:uid="{00000000-0005-0000-0000-000032240000}"/>
    <cellStyle name="표준 46" xfId="4582" xr:uid="{00000000-0005-0000-0000-000033240000}"/>
    <cellStyle name="표준 47" xfId="6966" xr:uid="{00000000-0005-0000-0000-000034240000}"/>
    <cellStyle name="표준 48" xfId="4583" xr:uid="{00000000-0005-0000-0000-000035240000}"/>
    <cellStyle name="표준 49" xfId="4584" xr:uid="{00000000-0005-0000-0000-000036240000}"/>
    <cellStyle name="표준 5" xfId="1430" xr:uid="{00000000-0005-0000-0000-000037240000}"/>
    <cellStyle name="표준 5 10" xfId="4585" xr:uid="{00000000-0005-0000-0000-000038240000}"/>
    <cellStyle name="표준 5 11" xfId="4586" xr:uid="{00000000-0005-0000-0000-000039240000}"/>
    <cellStyle name="표준 5 12" xfId="4587" xr:uid="{00000000-0005-0000-0000-00003A240000}"/>
    <cellStyle name="표준 5 13" xfId="4588" xr:uid="{00000000-0005-0000-0000-00003B240000}"/>
    <cellStyle name="표준 5 14" xfId="4589" xr:uid="{00000000-0005-0000-0000-00003C240000}"/>
    <cellStyle name="표준 5 15" xfId="4590" xr:uid="{00000000-0005-0000-0000-00003D240000}"/>
    <cellStyle name="표준 5 16" xfId="4591" xr:uid="{00000000-0005-0000-0000-00003E240000}"/>
    <cellStyle name="표준 5 17" xfId="4592" xr:uid="{00000000-0005-0000-0000-00003F240000}"/>
    <cellStyle name="표준 5 18" xfId="4593" xr:uid="{00000000-0005-0000-0000-000040240000}"/>
    <cellStyle name="표준 5 19" xfId="4594" xr:uid="{00000000-0005-0000-0000-000041240000}"/>
    <cellStyle name="표준 5 2" xfId="4595" xr:uid="{00000000-0005-0000-0000-000042240000}"/>
    <cellStyle name="표준 5 2 2" xfId="7905" xr:uid="{00000000-0005-0000-0000-000043240000}"/>
    <cellStyle name="표준 5 20" xfId="4596" xr:uid="{00000000-0005-0000-0000-000044240000}"/>
    <cellStyle name="표준 5 21" xfId="4597" xr:uid="{00000000-0005-0000-0000-000045240000}"/>
    <cellStyle name="표준 5 22" xfId="4598" xr:uid="{00000000-0005-0000-0000-000046240000}"/>
    <cellStyle name="표준 5 23" xfId="4599" xr:uid="{00000000-0005-0000-0000-000047240000}"/>
    <cellStyle name="표준 5 24" xfId="4600" xr:uid="{00000000-0005-0000-0000-000048240000}"/>
    <cellStyle name="표준 5 25" xfId="4601" xr:uid="{00000000-0005-0000-0000-000049240000}"/>
    <cellStyle name="표준 5 26" xfId="4602" xr:uid="{00000000-0005-0000-0000-00004A240000}"/>
    <cellStyle name="표준 5 27" xfId="4603" xr:uid="{00000000-0005-0000-0000-00004B240000}"/>
    <cellStyle name="표준 5 28" xfId="4604" xr:uid="{00000000-0005-0000-0000-00004C240000}"/>
    <cellStyle name="표준 5 29" xfId="4605" xr:uid="{00000000-0005-0000-0000-00004D240000}"/>
    <cellStyle name="표준 5 3" xfId="4606" xr:uid="{00000000-0005-0000-0000-00004E240000}"/>
    <cellStyle name="표준 5 30" xfId="4607" xr:uid="{00000000-0005-0000-0000-00004F240000}"/>
    <cellStyle name="표준 5 31" xfId="4608" xr:uid="{00000000-0005-0000-0000-000050240000}"/>
    <cellStyle name="표준 5 32" xfId="4609" xr:uid="{00000000-0005-0000-0000-000051240000}"/>
    <cellStyle name="표준 5 33" xfId="4610" xr:uid="{00000000-0005-0000-0000-000052240000}"/>
    <cellStyle name="표준 5 34" xfId="4611" xr:uid="{00000000-0005-0000-0000-000053240000}"/>
    <cellStyle name="표준 5 35" xfId="4612" xr:uid="{00000000-0005-0000-0000-000054240000}"/>
    <cellStyle name="표준 5 36" xfId="7328" xr:uid="{00000000-0005-0000-0000-000055240000}"/>
    <cellStyle name="표준 5 4" xfId="4613" xr:uid="{00000000-0005-0000-0000-000056240000}"/>
    <cellStyle name="표준 5 5" xfId="4614" xr:uid="{00000000-0005-0000-0000-000057240000}"/>
    <cellStyle name="표준 5 6" xfId="4615" xr:uid="{00000000-0005-0000-0000-000058240000}"/>
    <cellStyle name="표준 5 7" xfId="4616" xr:uid="{00000000-0005-0000-0000-000059240000}"/>
    <cellStyle name="표준 5 8" xfId="4617" xr:uid="{00000000-0005-0000-0000-00005A240000}"/>
    <cellStyle name="표준 5 9" xfId="4618" xr:uid="{00000000-0005-0000-0000-00005B240000}"/>
    <cellStyle name="표준 5_발생량" xfId="7790" xr:uid="{00000000-0005-0000-0000-00005C240000}"/>
    <cellStyle name="표준 50" xfId="4619" xr:uid="{00000000-0005-0000-0000-00005D240000}"/>
    <cellStyle name="표준 51" xfId="4620" xr:uid="{00000000-0005-0000-0000-00005E240000}"/>
    <cellStyle name="표준 52" xfId="4621" xr:uid="{00000000-0005-0000-0000-00005F240000}"/>
    <cellStyle name="표준 53" xfId="4622" xr:uid="{00000000-0005-0000-0000-000060240000}"/>
    <cellStyle name="표준 54" xfId="4623" xr:uid="{00000000-0005-0000-0000-000061240000}"/>
    <cellStyle name="표준 55" xfId="4624" xr:uid="{00000000-0005-0000-0000-000062240000}"/>
    <cellStyle name="표준 56" xfId="4625" xr:uid="{00000000-0005-0000-0000-000063240000}"/>
    <cellStyle name="표준 57" xfId="4626" xr:uid="{00000000-0005-0000-0000-000064240000}"/>
    <cellStyle name="표준 58" xfId="4627" xr:uid="{00000000-0005-0000-0000-000065240000}"/>
    <cellStyle name="표준 59" xfId="4628" xr:uid="{00000000-0005-0000-0000-000066240000}"/>
    <cellStyle name="표준 6" xfId="1431" xr:uid="{00000000-0005-0000-0000-000067240000}"/>
    <cellStyle name="표준 6 10" xfId="8401" xr:uid="{00000000-0005-0000-0000-000068240000}"/>
    <cellStyle name="표준 6 2" xfId="1898" xr:uid="{00000000-0005-0000-0000-000069240000}"/>
    <cellStyle name="표준 6 2 2" xfId="4629" xr:uid="{00000000-0005-0000-0000-00006A240000}"/>
    <cellStyle name="표준 6 2 3" xfId="4630" xr:uid="{00000000-0005-0000-0000-00006B240000}"/>
    <cellStyle name="표준 6 2 4" xfId="8056" xr:uid="{00000000-0005-0000-0000-00006C240000}"/>
    <cellStyle name="표준 6 2_발생량" xfId="7792" xr:uid="{00000000-0005-0000-0000-00006D240000}"/>
    <cellStyle name="표준 6 3" xfId="6967" xr:uid="{00000000-0005-0000-0000-00006E240000}"/>
    <cellStyle name="표준 6 4" xfId="7902" xr:uid="{00000000-0005-0000-0000-00006F240000}"/>
    <cellStyle name="표준 6 5" xfId="8210" xr:uid="{00000000-0005-0000-0000-000070240000}"/>
    <cellStyle name="표준 6 6" xfId="8311" xr:uid="{00000000-0005-0000-0000-000071240000}"/>
    <cellStyle name="표준 6 7" xfId="8422" xr:uid="{00000000-0005-0000-0000-000072240000}"/>
    <cellStyle name="표준 6 8" xfId="8331" xr:uid="{00000000-0005-0000-0000-000073240000}"/>
    <cellStyle name="표준 6 9" xfId="8218" xr:uid="{00000000-0005-0000-0000-000074240000}"/>
    <cellStyle name="표준 6_발생량" xfId="7791" xr:uid="{00000000-0005-0000-0000-000075240000}"/>
    <cellStyle name="표준 60" xfId="4631" xr:uid="{00000000-0005-0000-0000-000076240000}"/>
    <cellStyle name="표준 61" xfId="4632" xr:uid="{00000000-0005-0000-0000-000077240000}"/>
    <cellStyle name="표준 62" xfId="6968" xr:uid="{00000000-0005-0000-0000-000078240000}"/>
    <cellStyle name="표준 63" xfId="6969" xr:uid="{00000000-0005-0000-0000-000079240000}"/>
    <cellStyle name="표준 64" xfId="4633" xr:uid="{00000000-0005-0000-0000-00007A240000}"/>
    <cellStyle name="표준 65" xfId="6970" xr:uid="{00000000-0005-0000-0000-00007B240000}"/>
    <cellStyle name="표준 66" xfId="6971" xr:uid="{00000000-0005-0000-0000-00007C240000}"/>
    <cellStyle name="표준 67" xfId="4634" xr:uid="{00000000-0005-0000-0000-00007D240000}"/>
    <cellStyle name="표준 67 2" xfId="8038" xr:uid="{00000000-0005-0000-0000-00007E240000}"/>
    <cellStyle name="표준 68" xfId="4635" xr:uid="{00000000-0005-0000-0000-00007F240000}"/>
    <cellStyle name="표준 69" xfId="4636" xr:uid="{00000000-0005-0000-0000-000080240000}"/>
    <cellStyle name="표준 7" xfId="1432" xr:uid="{00000000-0005-0000-0000-000081240000}"/>
    <cellStyle name="표준 7 2" xfId="1433" xr:uid="{00000000-0005-0000-0000-000082240000}"/>
    <cellStyle name="표준 7 2 2" xfId="8057" xr:uid="{00000000-0005-0000-0000-000083240000}"/>
    <cellStyle name="표준 7 3" xfId="4637" xr:uid="{00000000-0005-0000-0000-000084240000}"/>
    <cellStyle name="표준 7 4" xfId="7906" xr:uid="{00000000-0005-0000-0000-000085240000}"/>
    <cellStyle name="표준 7_발생량" xfId="7793" xr:uid="{00000000-0005-0000-0000-000086240000}"/>
    <cellStyle name="표준 70" xfId="4638" xr:uid="{00000000-0005-0000-0000-000087240000}"/>
    <cellStyle name="표준 71" xfId="4639" xr:uid="{00000000-0005-0000-0000-000088240000}"/>
    <cellStyle name="표준 72" xfId="4640" xr:uid="{00000000-0005-0000-0000-000089240000}"/>
    <cellStyle name="표준 73" xfId="4641" xr:uid="{00000000-0005-0000-0000-00008A240000}"/>
    <cellStyle name="표준 74" xfId="4642" xr:uid="{00000000-0005-0000-0000-00008B240000}"/>
    <cellStyle name="표준 75" xfId="6972" xr:uid="{00000000-0005-0000-0000-00008C240000}"/>
    <cellStyle name="표준 76" xfId="6973" xr:uid="{00000000-0005-0000-0000-00008D240000}"/>
    <cellStyle name="표준 77" xfId="6974" xr:uid="{00000000-0005-0000-0000-00008E240000}"/>
    <cellStyle name="표준 78" xfId="6975" xr:uid="{00000000-0005-0000-0000-00008F240000}"/>
    <cellStyle name="표준 79" xfId="6976" xr:uid="{00000000-0005-0000-0000-000090240000}"/>
    <cellStyle name="표준 8" xfId="1434" xr:uid="{00000000-0005-0000-0000-000091240000}"/>
    <cellStyle name="표준 8 2" xfId="1891" xr:uid="{00000000-0005-0000-0000-000092240000}"/>
    <cellStyle name="표준 8 3" xfId="8039" xr:uid="{00000000-0005-0000-0000-000093240000}"/>
    <cellStyle name="표준 8_발생량" xfId="7794" xr:uid="{00000000-0005-0000-0000-000094240000}"/>
    <cellStyle name="표준 80" xfId="6977" xr:uid="{00000000-0005-0000-0000-000095240000}"/>
    <cellStyle name="표준 81" xfId="6978" xr:uid="{00000000-0005-0000-0000-000096240000}"/>
    <cellStyle name="표준 82" xfId="6979" xr:uid="{00000000-0005-0000-0000-000097240000}"/>
    <cellStyle name="표준 83" xfId="6980" xr:uid="{00000000-0005-0000-0000-000098240000}"/>
    <cellStyle name="표준 84" xfId="6981" xr:uid="{00000000-0005-0000-0000-000099240000}"/>
    <cellStyle name="표준 85" xfId="6982" xr:uid="{00000000-0005-0000-0000-00009A240000}"/>
    <cellStyle name="표준 86" xfId="7656" xr:uid="{00000000-0005-0000-0000-00009B240000}"/>
    <cellStyle name="표준 86 2" xfId="8078" xr:uid="{00000000-0005-0000-0000-00009C240000}"/>
    <cellStyle name="표준 86 2 2" xfId="9128" xr:uid="{00000000-0005-0000-0000-00009D240000}"/>
    <cellStyle name="표준 86 3" xfId="8415" xr:uid="{00000000-0005-0000-0000-00009E240000}"/>
    <cellStyle name="표준 86 4" xfId="8666" xr:uid="{00000000-0005-0000-0000-00009F240000}"/>
    <cellStyle name="표준 86 5" xfId="9426" xr:uid="{00000000-0005-0000-0000-0000A0240000}"/>
    <cellStyle name="표준 86 6" xfId="9473" xr:uid="{00000000-0005-0000-0000-0000A1240000}"/>
    <cellStyle name="표준 87" xfId="7660" xr:uid="{00000000-0005-0000-0000-0000A2240000}"/>
    <cellStyle name="표준 87 2" xfId="7847" xr:uid="{00000000-0005-0000-0000-0000A3240000}"/>
    <cellStyle name="표준 87 2 2" xfId="7893" xr:uid="{00000000-0005-0000-0000-0000A4240000}"/>
    <cellStyle name="표준 87 2 2 2" xfId="9119" xr:uid="{00000000-0005-0000-0000-0000A5240000}"/>
    <cellStyle name="표준 87 2 3" xfId="9073" xr:uid="{00000000-0005-0000-0000-0000A6240000}"/>
    <cellStyle name="표준 87 3" xfId="7823" xr:uid="{00000000-0005-0000-0000-0000A7240000}"/>
    <cellStyle name="표준 87 3 2" xfId="9050" xr:uid="{00000000-0005-0000-0000-0000A8240000}"/>
    <cellStyle name="표준 87 4" xfId="7870" xr:uid="{00000000-0005-0000-0000-0000A9240000}"/>
    <cellStyle name="표준 87 4 2" xfId="9096" xr:uid="{00000000-0005-0000-0000-0000AA240000}"/>
    <cellStyle name="표준 87 5" xfId="9027" xr:uid="{00000000-0005-0000-0000-0000AB240000}"/>
    <cellStyle name="표준 88" xfId="6983" xr:uid="{00000000-0005-0000-0000-0000AC240000}"/>
    <cellStyle name="표준 89" xfId="7894" xr:uid="{00000000-0005-0000-0000-0000AD240000}"/>
    <cellStyle name="표준 9" xfId="1435" xr:uid="{00000000-0005-0000-0000-0000AE240000}"/>
    <cellStyle name="표준 9 2" xfId="4643" xr:uid="{00000000-0005-0000-0000-0000AF240000}"/>
    <cellStyle name="표준 9 3" xfId="8040" xr:uid="{00000000-0005-0000-0000-0000B0240000}"/>
    <cellStyle name="표준 9_발생량" xfId="7795" xr:uid="{00000000-0005-0000-0000-0000B1240000}"/>
    <cellStyle name="표준 90" xfId="8205" xr:uid="{00000000-0005-0000-0000-0000B2240000}"/>
    <cellStyle name="표준 91" xfId="8316" xr:uid="{00000000-0005-0000-0000-0000B3240000}"/>
    <cellStyle name="표준 92" xfId="8419" xr:uid="{00000000-0005-0000-0000-0000B4240000}"/>
    <cellStyle name="표준 93" xfId="8276" xr:uid="{00000000-0005-0000-0000-0000B5240000}"/>
    <cellStyle name="표준 94" xfId="8460" xr:uid="{00000000-0005-0000-0000-0000B6240000}"/>
    <cellStyle name="표준 95" xfId="8228" xr:uid="{00000000-0005-0000-0000-0000B7240000}"/>
    <cellStyle name="표준 96" xfId="8508" xr:uid="{00000000-0005-0000-0000-0000B8240000}"/>
    <cellStyle name="표준 97" xfId="9157" xr:uid="{00000000-0005-0000-0000-0000B9240000}"/>
    <cellStyle name="표준 98" xfId="9269" xr:uid="{00000000-0005-0000-0000-0000BA240000}"/>
    <cellStyle name="표준 99" xfId="9419" xr:uid="{00000000-0005-0000-0000-0000BB240000}"/>
    <cellStyle name="표준[Sheet1 (2)_공사일지" xfId="6984" xr:uid="{00000000-0005-0000-0000-0000BC240000}"/>
    <cellStyle name="표준_97산재율" xfId="7652" xr:uid="{00000000-0005-0000-0000-0000BD240000}"/>
    <cellStyle name="標準_Akia(F）-8" xfId="1436" xr:uid="{00000000-0005-0000-0000-0000BE240000}"/>
    <cellStyle name="표준_A製總" xfId="7651" xr:uid="{00000000-0005-0000-0000-0000BF240000}"/>
    <cellStyle name="표준_남원-신흥간-금성" xfId="7653" xr:uid="{00000000-0005-0000-0000-0000C0240000}"/>
    <cellStyle name="표준_노무집계" xfId="4651" xr:uid="{00000000-0005-0000-0000-0000C1240000}"/>
    <cellStyle name="표준_안전관리" xfId="7654" xr:uid="{00000000-0005-0000-0000-0000C2240000}"/>
    <cellStyle name="표준_일위대가_11" xfId="7650" xr:uid="{00000000-0005-0000-0000-0000C3240000}"/>
    <cellStyle name="표준_자재단가" xfId="7655" xr:uid="{00000000-0005-0000-0000-0000C4240000}"/>
    <cellStyle name="표준_전자연동기공사(유경제어)" xfId="7657" xr:uid="{00000000-0005-0000-0000-0000C5240000}"/>
    <cellStyle name="표준_제작원가" xfId="7659" xr:uid="{00000000-0005-0000-0000-0000C6240000}"/>
    <cellStyle name="표준1" xfId="1437" xr:uid="{00000000-0005-0000-0000-0000C7240000}"/>
    <cellStyle name="표준123" xfId="7605" xr:uid="{00000000-0005-0000-0000-0000C8240000}"/>
    <cellStyle name="표준2" xfId="6985" xr:uid="{00000000-0005-0000-0000-0000C9240000}"/>
    <cellStyle name="표준2 2" xfId="8233" xr:uid="{00000000-0005-0000-0000-0000CA240000}"/>
    <cellStyle name="표준2 3" xfId="9002" xr:uid="{00000000-0005-0000-0000-0000CB240000}"/>
    <cellStyle name="표준2 4" xfId="9425" xr:uid="{00000000-0005-0000-0000-0000CC240000}"/>
    <cellStyle name="표준℘Sheet8 (3)" xfId="6986" xr:uid="{00000000-0005-0000-0000-0000CD240000}"/>
    <cellStyle name="표준-경춘선" xfId="1438" xr:uid="{00000000-0005-0000-0000-0000CE240000}"/>
    <cellStyle name="표준날짜" xfId="1439" xr:uid="{00000000-0005-0000-0000-0000CF240000}"/>
    <cellStyle name="표준숫자" xfId="1440" xr:uid="{00000000-0005-0000-0000-0000D0240000}"/>
    <cellStyle name="표쥰" xfId="6987" xr:uid="{00000000-0005-0000-0000-0000D1240000}"/>
    <cellStyle name="하이퍼링크 2" xfId="7606" xr:uid="{00000000-0005-0000-0000-0000D2240000}"/>
    <cellStyle name="합계" xfId="6988" xr:uid="{00000000-0005-0000-0000-0000D3240000}"/>
    <cellStyle name="합산" xfId="1441" xr:uid="{00000000-0005-0000-0000-0000D4240000}"/>
    <cellStyle name="합산 2" xfId="6989" xr:uid="{00000000-0005-0000-0000-0000D5240000}"/>
    <cellStyle name="합산 2 2" xfId="6990" xr:uid="{00000000-0005-0000-0000-0000D6240000}"/>
    <cellStyle name="합산 2 2 2" xfId="8392" xr:uid="{00000000-0005-0000-0000-0000D7240000}"/>
    <cellStyle name="합산 2 2 3" xfId="9004" xr:uid="{00000000-0005-0000-0000-0000D8240000}"/>
    <cellStyle name="합산 2 2 4" xfId="9394" xr:uid="{00000000-0005-0000-0000-0000D9240000}"/>
    <cellStyle name="합산 2 2 5" xfId="9164" xr:uid="{00000000-0005-0000-0000-0000DA240000}"/>
    <cellStyle name="합산 2 2 6" xfId="9204" xr:uid="{00000000-0005-0000-0000-0000DB240000}"/>
    <cellStyle name="합산 2 2 7" xfId="9317" xr:uid="{00000000-0005-0000-0000-0000DC240000}"/>
    <cellStyle name="합산 2 3" xfId="8356" xr:uid="{00000000-0005-0000-0000-0000DD240000}"/>
    <cellStyle name="합산 2 4" xfId="9003" xr:uid="{00000000-0005-0000-0000-0000DE240000}"/>
    <cellStyle name="합산 2 5" xfId="9324" xr:uid="{00000000-0005-0000-0000-0000DF240000}"/>
    <cellStyle name="합산 2 6" xfId="9256" xr:uid="{00000000-0005-0000-0000-0000E0240000}"/>
    <cellStyle name="합산 2 7" xfId="9281" xr:uid="{00000000-0005-0000-0000-0000E1240000}"/>
    <cellStyle name="합산 2 8" xfId="9301" xr:uid="{00000000-0005-0000-0000-0000E2240000}"/>
    <cellStyle name="합산 3" xfId="8342" xr:uid="{00000000-0005-0000-0000-0000E3240000}"/>
    <cellStyle name="합산 4" xfId="8592" xr:uid="{00000000-0005-0000-0000-0000E4240000}"/>
    <cellStyle name="합산 5" xfId="9190" xr:uid="{00000000-0005-0000-0000-0000E5240000}"/>
    <cellStyle name="합산 6" xfId="9375" xr:uid="{00000000-0005-0000-0000-0000E6240000}"/>
    <cellStyle name="합산 7" xfId="9227" xr:uid="{00000000-0005-0000-0000-0000E7240000}"/>
    <cellStyle name="합산 8" xfId="9334" xr:uid="{00000000-0005-0000-0000-0000E8240000}"/>
    <cellStyle name="합산_1235B 4.5m 내역서(06.10.18)" xfId="6991" xr:uid="{00000000-0005-0000-0000-0000E9240000}"/>
    <cellStyle name="桁区切り [0.00]_PERSONAL" xfId="7607" xr:uid="{00000000-0005-0000-0000-0000EA240000}"/>
    <cellStyle name="桁区切り_PERSONAL" xfId="7608" xr:uid="{00000000-0005-0000-0000-0000EB240000}"/>
    <cellStyle name="항목" xfId="6992" xr:uid="{00000000-0005-0000-0000-0000EC240000}"/>
    <cellStyle name="항목 2" xfId="8317" xr:uid="{00000000-0005-0000-0000-0000ED240000}"/>
    <cellStyle name="항목 3" xfId="8421" xr:uid="{00000000-0005-0000-0000-0000EE240000}"/>
    <cellStyle name="항목 4" xfId="8307" xr:uid="{00000000-0005-0000-0000-0000EF240000}"/>
    <cellStyle name="항목 5" xfId="9005" xr:uid="{00000000-0005-0000-0000-0000F0240000}"/>
    <cellStyle name="항목 6" xfId="9323" xr:uid="{00000000-0005-0000-0000-0000F1240000}"/>
    <cellStyle name="항목 7" xfId="9314" xr:uid="{00000000-0005-0000-0000-0000F2240000}"/>
    <cellStyle name="貨幣 [0]_GARMENT STEP FORM HK" xfId="7609" xr:uid="{00000000-0005-0000-0000-0000F3240000}"/>
    <cellStyle name="貨幣_GARMENT STEP FORM HK" xfId="7610" xr:uid="{00000000-0005-0000-0000-0000F4240000}"/>
    <cellStyle name="화폐기호" xfId="1442" xr:uid="{00000000-0005-0000-0000-0000F5240000}"/>
    <cellStyle name="화폐기호 2" xfId="6993" xr:uid="{00000000-0005-0000-0000-0000F6240000}"/>
    <cellStyle name="화폐기호 2 2" xfId="6994" xr:uid="{00000000-0005-0000-0000-0000F7240000}"/>
    <cellStyle name="화폐기호 3" xfId="6995" xr:uid="{00000000-0005-0000-0000-0000F8240000}"/>
    <cellStyle name="화폐기호 4" xfId="7923" xr:uid="{00000000-0005-0000-0000-0000F9240000}"/>
    <cellStyle name="화폐기호_1235B 4.5m 내역서(06.10.18)" xfId="6996" xr:uid="{00000000-0005-0000-0000-0000FA240000}"/>
    <cellStyle name="화폐기호0" xfId="1443" xr:uid="{00000000-0005-0000-0000-0000FB240000}"/>
    <cellStyle name="화폐기호0 2" xfId="6997" xr:uid="{00000000-0005-0000-0000-0000FC240000}"/>
    <cellStyle name="화폐기호0 2 2" xfId="6998" xr:uid="{00000000-0005-0000-0000-0000FD240000}"/>
    <cellStyle name="화폐기호0 3" xfId="6999" xr:uid="{00000000-0005-0000-0000-0000FE240000}"/>
    <cellStyle name="화폐기호0 4" xfId="7924" xr:uid="{00000000-0005-0000-0000-0000FF240000}"/>
    <cellStyle name="화폐기호0_1235B 4.5m 내역서(06.10.18)" xfId="7000" xr:uid="{00000000-0005-0000-0000-000000250000}"/>
    <cellStyle name="ㅣ" xfId="6339" xr:uid="{00000000-0005-0000-0000-000001250000}"/>
    <cellStyle name="ㅣ 2" xfId="8459" xr:uid="{00000000-0005-0000-0000-000002250000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5.xml"/><Relationship Id="rId42" Type="http://schemas.openxmlformats.org/officeDocument/2006/relationships/externalLink" Target="externalLinks/externalLink13.xml"/><Relationship Id="rId47" Type="http://schemas.openxmlformats.org/officeDocument/2006/relationships/externalLink" Target="externalLinks/externalLink18.xml"/><Relationship Id="rId50" Type="http://schemas.openxmlformats.org/officeDocument/2006/relationships/externalLink" Target="externalLinks/externalLink21.xml"/><Relationship Id="rId55" Type="http://schemas.openxmlformats.org/officeDocument/2006/relationships/externalLink" Target="externalLinks/externalLink26.xml"/><Relationship Id="rId63" Type="http://schemas.openxmlformats.org/officeDocument/2006/relationships/externalLink" Target="externalLinks/externalLink34.xml"/><Relationship Id="rId68" Type="http://schemas.openxmlformats.org/officeDocument/2006/relationships/externalLink" Target="externalLinks/externalLink39.xml"/><Relationship Id="rId76" Type="http://schemas.openxmlformats.org/officeDocument/2006/relationships/externalLink" Target="externalLinks/externalLink47.xml"/><Relationship Id="rId84" Type="http://schemas.openxmlformats.org/officeDocument/2006/relationships/externalLink" Target="externalLinks/externalLink55.xml"/><Relationship Id="rId89" Type="http://schemas.openxmlformats.org/officeDocument/2006/relationships/externalLink" Target="externalLinks/externalLink60.xml"/><Relationship Id="rId97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2.xml"/><Relationship Id="rId92" Type="http://schemas.openxmlformats.org/officeDocument/2006/relationships/externalLink" Target="externalLinks/externalLink6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3.xml"/><Relationship Id="rId37" Type="http://schemas.openxmlformats.org/officeDocument/2006/relationships/externalLink" Target="externalLinks/externalLink8.xml"/><Relationship Id="rId40" Type="http://schemas.openxmlformats.org/officeDocument/2006/relationships/externalLink" Target="externalLinks/externalLink11.xml"/><Relationship Id="rId45" Type="http://schemas.openxmlformats.org/officeDocument/2006/relationships/externalLink" Target="externalLinks/externalLink16.xml"/><Relationship Id="rId53" Type="http://schemas.openxmlformats.org/officeDocument/2006/relationships/externalLink" Target="externalLinks/externalLink24.xml"/><Relationship Id="rId58" Type="http://schemas.openxmlformats.org/officeDocument/2006/relationships/externalLink" Target="externalLinks/externalLink29.xml"/><Relationship Id="rId66" Type="http://schemas.openxmlformats.org/officeDocument/2006/relationships/externalLink" Target="externalLinks/externalLink37.xml"/><Relationship Id="rId74" Type="http://schemas.openxmlformats.org/officeDocument/2006/relationships/externalLink" Target="externalLinks/externalLink45.xml"/><Relationship Id="rId79" Type="http://schemas.openxmlformats.org/officeDocument/2006/relationships/externalLink" Target="externalLinks/externalLink50.xml"/><Relationship Id="rId87" Type="http://schemas.openxmlformats.org/officeDocument/2006/relationships/externalLink" Target="externalLinks/externalLink58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2.xml"/><Relationship Id="rId82" Type="http://schemas.openxmlformats.org/officeDocument/2006/relationships/externalLink" Target="externalLinks/externalLink53.xml"/><Relationship Id="rId90" Type="http://schemas.openxmlformats.org/officeDocument/2006/relationships/externalLink" Target="externalLinks/externalLink61.xml"/><Relationship Id="rId95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externalLink" Target="externalLinks/externalLink6.xml"/><Relationship Id="rId43" Type="http://schemas.openxmlformats.org/officeDocument/2006/relationships/externalLink" Target="externalLinks/externalLink14.xml"/><Relationship Id="rId48" Type="http://schemas.openxmlformats.org/officeDocument/2006/relationships/externalLink" Target="externalLinks/externalLink19.xml"/><Relationship Id="rId56" Type="http://schemas.openxmlformats.org/officeDocument/2006/relationships/externalLink" Target="externalLinks/externalLink27.xml"/><Relationship Id="rId64" Type="http://schemas.openxmlformats.org/officeDocument/2006/relationships/externalLink" Target="externalLinks/externalLink35.xml"/><Relationship Id="rId69" Type="http://schemas.openxmlformats.org/officeDocument/2006/relationships/externalLink" Target="externalLinks/externalLink40.xml"/><Relationship Id="rId77" Type="http://schemas.openxmlformats.org/officeDocument/2006/relationships/externalLink" Target="externalLinks/externalLink4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2.xml"/><Relationship Id="rId72" Type="http://schemas.openxmlformats.org/officeDocument/2006/relationships/externalLink" Target="externalLinks/externalLink43.xml"/><Relationship Id="rId80" Type="http://schemas.openxmlformats.org/officeDocument/2006/relationships/externalLink" Target="externalLinks/externalLink51.xml"/><Relationship Id="rId85" Type="http://schemas.openxmlformats.org/officeDocument/2006/relationships/externalLink" Target="externalLinks/externalLink56.xml"/><Relationship Id="rId93" Type="http://schemas.openxmlformats.org/officeDocument/2006/relationships/externalLink" Target="externalLinks/externalLink64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4.xml"/><Relationship Id="rId38" Type="http://schemas.openxmlformats.org/officeDocument/2006/relationships/externalLink" Target="externalLinks/externalLink9.xml"/><Relationship Id="rId46" Type="http://schemas.openxmlformats.org/officeDocument/2006/relationships/externalLink" Target="externalLinks/externalLink17.xml"/><Relationship Id="rId59" Type="http://schemas.openxmlformats.org/officeDocument/2006/relationships/externalLink" Target="externalLinks/externalLink30.xml"/><Relationship Id="rId67" Type="http://schemas.openxmlformats.org/officeDocument/2006/relationships/externalLink" Target="externalLinks/externalLink38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2.xml"/><Relationship Id="rId54" Type="http://schemas.openxmlformats.org/officeDocument/2006/relationships/externalLink" Target="externalLinks/externalLink25.xml"/><Relationship Id="rId62" Type="http://schemas.openxmlformats.org/officeDocument/2006/relationships/externalLink" Target="externalLinks/externalLink33.xml"/><Relationship Id="rId70" Type="http://schemas.openxmlformats.org/officeDocument/2006/relationships/externalLink" Target="externalLinks/externalLink41.xml"/><Relationship Id="rId75" Type="http://schemas.openxmlformats.org/officeDocument/2006/relationships/externalLink" Target="externalLinks/externalLink46.xml"/><Relationship Id="rId83" Type="http://schemas.openxmlformats.org/officeDocument/2006/relationships/externalLink" Target="externalLinks/externalLink54.xml"/><Relationship Id="rId88" Type="http://schemas.openxmlformats.org/officeDocument/2006/relationships/externalLink" Target="externalLinks/externalLink59.xml"/><Relationship Id="rId91" Type="http://schemas.openxmlformats.org/officeDocument/2006/relationships/externalLink" Target="externalLinks/externalLink62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7.xml"/><Relationship Id="rId49" Type="http://schemas.openxmlformats.org/officeDocument/2006/relationships/externalLink" Target="externalLinks/externalLink20.xml"/><Relationship Id="rId57" Type="http://schemas.openxmlformats.org/officeDocument/2006/relationships/externalLink" Target="externalLinks/externalLink28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.xml"/><Relationship Id="rId44" Type="http://schemas.openxmlformats.org/officeDocument/2006/relationships/externalLink" Target="externalLinks/externalLink15.xml"/><Relationship Id="rId52" Type="http://schemas.openxmlformats.org/officeDocument/2006/relationships/externalLink" Target="externalLinks/externalLink23.xml"/><Relationship Id="rId60" Type="http://schemas.openxmlformats.org/officeDocument/2006/relationships/externalLink" Target="externalLinks/externalLink31.xml"/><Relationship Id="rId65" Type="http://schemas.openxmlformats.org/officeDocument/2006/relationships/externalLink" Target="externalLinks/externalLink36.xml"/><Relationship Id="rId73" Type="http://schemas.openxmlformats.org/officeDocument/2006/relationships/externalLink" Target="externalLinks/externalLink44.xml"/><Relationship Id="rId78" Type="http://schemas.openxmlformats.org/officeDocument/2006/relationships/externalLink" Target="externalLinks/externalLink49.xml"/><Relationship Id="rId81" Type="http://schemas.openxmlformats.org/officeDocument/2006/relationships/externalLink" Target="externalLinks/externalLink52.xml"/><Relationship Id="rId86" Type="http://schemas.openxmlformats.org/officeDocument/2006/relationships/externalLink" Target="externalLinks/externalLink57.xml"/><Relationship Id="rId9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200188</xdr:colOff>
      <xdr:row>0</xdr:row>
      <xdr:rowOff>91109</xdr:rowOff>
    </xdr:from>
    <xdr:to>
      <xdr:col>14</xdr:col>
      <xdr:colOff>629479</xdr:colOff>
      <xdr:row>10</xdr:row>
      <xdr:rowOff>107982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1231" y="91109"/>
          <a:ext cx="6525291" cy="54336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50629;1&#48376;&#48512;(1)\C\&#50689;&#50629;1&#48376;&#48512;\4.&#44608;&#51116;&#49457;\&#44396;&#49328;\&#44396;&#49328;&#51333;&#54633;&#50868;&#46041;&#44204;&#51201;1,2\My%20Documents\sys_cabling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XPman/&#48148;&#53461;%20&#54868;&#47732;/&#51221;&#49457;&#54984;/2005&#45380;/3&#50900;/&#51204;&#44305;&#54032;(&#49340;&#51061;&#51204;&#51088;)/&#49457;&#45224;&#49884;&#52397;%20&#54861;&#48372;%20&#51204;&#44305;&#54032;&#51228;&#51089;&#49444;&#52824;/&#51221;&#49457;&#54984;/2005&#45380;/2&#50900;/&#51204;&#44305;&#54032;(&#49340;&#51061;&#51204;&#51088;.2005.2)/WINDOWS/Temporary%20Internet%20Files/Content.IE5/KHY70DAN/&#44608;&#51116;&#49457;/&#48512;&#49328;&#44053;&#49436;&#45236;&#50669;&#49436;/My%20Documents/sys_cabling_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5\&#51221;&#51456;&#52292;\WINDOWS\&#48148;&#53461;%20&#54868;&#47732;\&#45236;%20&#49436;&#47448;%20&#44032;&#48169;\&#48260;&#49828;&#49849;&#44053;&#51109;\4&#50900;&#50864;&#51452;&#51068;&#50948;&#45824;&#4403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88;&#44396;\ROES\Aproject\Changwon-Silsi\docu\GUJI-DG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9324;&#53685;&#51228;&#49892;\&#50980;&#49457;&#54840;\&#44053;&#51473;&#50948;\&#45236;&#50669;&#49436;\&#49444;&#48708;&#45800;&#44032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4620;&#44397;&#46020;&#47196;&#44277;&#49324;(&#44048;&#50676;&#50857;&#51648;)\0002&#46020;&#44277;&#51312;&#47749;&#53457;(knk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72;&#44221;_&#51204;&#51333;&#44508;__\02.2010&#45380;&#46020;\&#51312;&#51652;&#54805;\&#51089;&#50629;&#54028;&#51068;\(&#51452;)&#50640;&#51060;&#53581;&#49328;&#50629;\&#51088;&#47308;\&#50640;&#51060;&#53581;&#49328;&#50629;\&#48169;&#51020;&#54032;%20&#51068;&#50948;&#45824;&#44032;(H=2.5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end7\&#47196;&#52972;%20&#46356;&#49828;&#53356;%20(c)\(&#51452;)&#49888;&#54868;&#44592;&#44277;\&#54889;&#51060;&#49324;\&#51228;&#51652;&#44592;\&#50896;&#44032;&#44228;&#49328;\data\4&#50900;&#54620;&#44397;&#54872;&#44221;&#54801;&#51105;&#47932;&#52376;&#47532;&#44592;\OFFICE%20&#50577;&#49885;\I&#19968;&#33324;&#2760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49688;\&#44277;&#50976;\&#51109;&#48708;(&#52285;&#44553;ONLY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file\&#49436;&#50872;&#49884;&#49888;&#5484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OFFICE%20&#50577;&#49885;\J&#30452;&#26448;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2000&#44221;&#51452;EXPO\07&#49437;&#51116;&#51312;&#54633;-&#49437;&#51228;&#5440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4840;&#49457;\&#54616;&#47532;&#44368;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40;&#49688;\MYDOCUMENTS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5148;\&#50896;&#44032;&#48516;&#49437;&#54016;\BAKUP\OLD-E\1760\1766\1766-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0980;\&#9733;&#9734;&#50672;&#44396;%201&#49892;(2020)&#9733;&#9734;2\My%20Documents\&#53664;&#47785;&#44204;&#51201;&#54016;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end7\&#47196;&#52972;%20&#46356;&#49828;&#53356;%20(c)\&#54788;&#51116;%20&#51089;&#50629;&#51473;&#51077;&#45768;&#45796;\&#46020;&#44277;-&#51088;&#44592;&#53685;&#54665;&#44428;\2003&#45380;&#54364;&#51648;&#50577;&#49885;\&#48372;&#46972;&#47588;&#48337;&#50896;\WINDOWS\Application%20Data\Microsoft\Templates\MSOffice\99file\&#49436;&#50872;&#49884;&#49888;&#54840;-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E1\&#51204;&#51088;&#53685;&#49888;(&#50672;)\&#48169;&#49569;&#54805;&#45800;&#47928;&#49436;&#48708;&#49828;\&#48169;&#49569;&#54805;&#45800;&#47928;%20&#49436;&#48708;&#4982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45348;&#51060;&#53944;&#50728;%20&#48155;&#51008;%20&#54028;&#51068;\&#44536;&#47536;&#44592;&#49696;&#49328;&#50629;\Documents%20and%20Settings\Administrator\&#48148;&#53461;%20&#54868;&#47732;\SW.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0980;\&#9733;&#9734;&#50672;&#44396;%201&#49892;(2020)&#9733;&#9734;2\My%20Documents\&#53664;&#47785;&#44204;&#51201;&#54016;\Khdata99\&#44288;&#47532;&#52397;\&#51652;&#51452;&#50864;&#54924;\&#53664;&#52384;&#51032;&#47280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5148;\&#50896;&#44032;&#48516;&#49437;&#54016;\Program%20Files\AutoCAD%20R14\&#49892;&#49884;\&#49569;&#46972;&#52488;&#46321;&#54617;&#44368;\&#45236;&#50669;&#49436;\&#49569;&#46972;&#52488;&#51473;&#54617;&#44368;(final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5148;\&#50896;&#44032;&#48516;&#49437;&#54016;\Program%20Files\AutoCAD%20R14\&#50896;&#44032;\&#50896;&#4403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&#51452;&#44277;-&#49688;&#48176;&#51613;&#48729;&#51088;&#4730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D\My%20Documents\&#44204;&#51201;\&#46041;&#45224;&#54633;&#49457;\&#44288;&#47532;\FORM\XLS\EQ9900000(&#45236;&#50669;&#49436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2&#45380;\&#50577;&#49885;\2000&#44221;&#51452;EXPO\07&#49437;&#51116;&#51312;&#54633;-&#49437;&#51228;&#5440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y%20data\&#45236;&#49436;&#47448;%20&#44277;&#50976;\&#54644;&#45224;&#44277;&#47329;\&#49892;&#49884;&#49444;&#44228;\&#49464;&#50864;&#49884;&#49828;&#53596;\&#44277;&#47329;&#49328;&#52636;&#51312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124;&#44508;\D\&#45208;&#52649;&#50685;\&#49444;&#44228;&#49436;\1999&#49444;&#44228;&#49436;\GIS\&#49436;&#50872;&#49884;&#54616;&#49688;&#46020;&#44288;&#47532;\2000&#45380;&#50696;&#49328;\&#51068;&#50948;&#45824;&#4403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I&#19968;&#33324;&#2760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sang\&#45208;&#51032;&#51089;&#50629;\&#49688;&#54788;&#51089;&#50629;&#48169;\&#49688;&#54788;&#51089;&#50629;\2004&#45380;\01&#50900;\01&#53552;&#45328;&#49828;&#53356;&#47536;%20&#52264;&#45800;&#47561;(&#54252;&#51060;&#51592;&#50532;&#52980;&#54057;&#53944;)\&#46020;&#48393;(2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&#51076;&#49884;&#54028;&#51068;\KNK\2002&#45380;\&#50896;&#44032;&#44228;&#49328;\&#47560;&#54252;&#44221;&#52272;&#49436;\&#48372;&#46972;&#47588;&#48337;&#50896;\&#51076;&#49884;&#54028;&#51068;\KNK\2001&#45380;\&#52572;&#47928;&#44592;%20&#44284;&#51109;\2000file\&#49436;&#49885;file\2000&#44221;&#51452;EXPO\7&#50900;file\&#46020;&#47196;&#44277;&#49324;\&#49436;&#50872;&#49884;CCTV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49688;&#48169;\&#52632;&#50577;&#44148;&#52629;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0980;\&#9733;&#9734;&#50672;&#44396;%201&#49892;(2020)&#9733;&#9734;2\My%20Documents\&#53664;&#47785;&#44204;&#51201;&#54016;\KHDATA\&#44288;&#47532;&#52397;\&#51652;&#51452;&#50864;&#54924;\&#53664;&#52384;&#51032;&#4728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577;&#54840;\&#48149;&#50577;&#54840;\My%20Documents\&#51452;&#53469;&#44277;&#49324;\&#49345;&#47924;&#53556;&#53412;(&#49444;&#48320;)DS\&#49345;&#47924;&#53556;&#53412;(&#44148;&#52629;&#49444;&#48320;&#48708;&#47785;)D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6020;3\C\&#54616;&#49328;\&#54616;&#49328;\&#54616;&#44277;&#51221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0980;\&#9733;&#9734;&#50672;&#44396;%201&#49892;(2020)&#9733;&#9734;2\My%20Documents\&#53664;&#47785;&#44204;&#51201;&#54016;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end7\&#47196;&#52972;%20&#46356;&#49828;&#53356;%20(c)\My%20Documents\&#54644;&#49440;&#44256;&#45236;&#50669;&#49436;\&#54616;&#49328;\&#54616;&#49328;\&#54616;&#44277;&#51221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577;&#54840;\&#48149;&#50577;&#54840;\&#45453;&#50629;&#44592;&#48152;&#44277;&#49324;\&#45236;&#47532;&#51648;&#44396;\&#45236;&#47532;&#51648;&#44396;&#48372;&#44256;&#49436;\2001\Dan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NOENTECH\nanoentech.co.Ltd\Documents%20and%20Settings\lsh\My%20Documents\&#48155;&#51008;%20&#54028;&#51068;\My%20Documents\&#44608;&#44221;&#53469;\&#50977;&#44400;&#51228;1266&#48512;&#45824;\&#51228;&#51312;\&#53356;&#47021;&#53356;&#50808;\EXCEL\&#51312;&#44221;&#452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end7\&#47196;&#52972;%20&#46356;&#49828;&#53356;%20(c)\&#51076;&#49884;&#54028;&#51068;\KNK\2002&#45380;\&#50896;&#44032;&#44228;&#49328;\&#47560;&#54252;&#44221;&#52272;&#49436;\&#48372;&#46972;&#47588;&#48337;&#50896;\&#51076;&#49884;&#54028;&#51068;\KNK\file\&#49436;&#50872;&#49884;&#49888;&#54840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견적을지"/>
      <sheetName val="설계산출표지"/>
      <sheetName val="노무비단가"/>
      <sheetName val="직노"/>
      <sheetName val="목표세부명세"/>
      <sheetName val="약품공급2"/>
      <sheetName val="내역서"/>
      <sheetName val="도"/>
      <sheetName val="터파기및재료"/>
      <sheetName val="SG"/>
      <sheetName val="J直材4"/>
      <sheetName val="#REF"/>
      <sheetName val="직재"/>
      <sheetName val="원가계산서"/>
      <sheetName val="설계명세서(선로)"/>
      <sheetName val="1.설계기준"/>
      <sheetName val="제직재"/>
      <sheetName val="설직재-1"/>
      <sheetName val="제-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부안일위"/>
      <sheetName val="단위중량"/>
      <sheetName val="총괄내역서"/>
      <sheetName val="소업1교"/>
      <sheetName val="인사자료총집계"/>
      <sheetName val="견적서(토공)"/>
      <sheetName val="빗물받이(910-510-410)"/>
      <sheetName val="반응조"/>
      <sheetName val="갑지"/>
      <sheetName val="6PILE  _돌출_"/>
      <sheetName val="옹벽조금수정"/>
      <sheetName val="공사비증감"/>
      <sheetName val="내역서"/>
      <sheetName val="공사비집계"/>
      <sheetName val="가격조사서"/>
      <sheetName val="3BL공동구 수량"/>
      <sheetName val="노임단가"/>
      <sheetName val="본선 토공 분배표"/>
      <sheetName val="DATE"/>
      <sheetName val="내역표지"/>
      <sheetName val="Sheet1 (2)"/>
      <sheetName val="약품설비"/>
      <sheetName val="진주방향"/>
      <sheetName val="토공 갑지"/>
      <sheetName val="업무처리전"/>
      <sheetName val="가설건물"/>
      <sheetName val="원가"/>
      <sheetName val="실정보고"/>
      <sheetName val="갑지1"/>
      <sheetName val="해전배수"/>
      <sheetName val="수문일1"/>
      <sheetName val="결과조달"/>
      <sheetName val="지하"/>
      <sheetName val="예가표"/>
      <sheetName val="U-TYPE(1)"/>
      <sheetName val="연돌일위집계"/>
      <sheetName val="포장공자재집계표"/>
      <sheetName val="2호맨홀공제수량"/>
      <sheetName val="000000"/>
      <sheetName val="참조"/>
      <sheetName val="간선계산"/>
      <sheetName val="공사비증감(P4) "/>
      <sheetName val="2.단면가정 "/>
      <sheetName val="목표세부명세"/>
      <sheetName val="#REF"/>
      <sheetName val="SIL98"/>
      <sheetName val="샘플표지"/>
      <sheetName val="말뚝지지력산정"/>
      <sheetName val="가도공"/>
      <sheetName val="단면 (2)"/>
      <sheetName val="메서,변+증"/>
      <sheetName val="실행예산"/>
      <sheetName val="SLAB&quot;1&quot;"/>
      <sheetName val="사통"/>
      <sheetName val="물가시세"/>
      <sheetName val="터파기및재료"/>
      <sheetName val="입찰안"/>
      <sheetName val="Sheet1"/>
      <sheetName val="수지표"/>
      <sheetName val="셀명"/>
      <sheetName val="총괄"/>
      <sheetName val="하도내역 (철콘)"/>
      <sheetName val="식생블럭단위수량"/>
      <sheetName val="갑지(추정)"/>
      <sheetName val="수량3"/>
      <sheetName val="총 괄 표"/>
      <sheetName val="공종단가"/>
      <sheetName val="단가"/>
      <sheetName val="노무비"/>
      <sheetName val="EQUIP"/>
      <sheetName val="공량산출서"/>
      <sheetName val="식재"/>
      <sheetName val="시설물"/>
      <sheetName val="식재출력용"/>
      <sheetName val="유지관리"/>
      <sheetName val="금액내역서"/>
      <sheetName val="일위대가"/>
      <sheetName val="장비"/>
      <sheetName val="산근1"/>
      <sheetName val="노무"/>
      <sheetName val="자재"/>
      <sheetName val="2공구산출내역"/>
      <sheetName val="오동"/>
      <sheetName val="대조"/>
      <sheetName val="나한"/>
      <sheetName val="8.PILE  (돌출)"/>
      <sheetName val="산근터빈"/>
      <sheetName val="공문"/>
      <sheetName val="COVER"/>
      <sheetName val="1,2,3,4,5단위수량"/>
      <sheetName val="배수관산출"/>
      <sheetName val="수안보-MBR1"/>
      <sheetName val="3.공통공사대비"/>
      <sheetName val="교각계산"/>
      <sheetName val="간지(1)"/>
      <sheetName val="ELECTRIC"/>
      <sheetName val="SCHEDULE"/>
      <sheetName val="포장물량집계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산출내역서"/>
      <sheetName val="실행철강하도"/>
      <sheetName val="DATA98"/>
      <sheetName val="견적의뢰서"/>
      <sheetName val="2000년1차"/>
      <sheetName val="2000전체분"/>
      <sheetName val="200"/>
      <sheetName val="세대구분"/>
      <sheetName val="Sheet4"/>
      <sheetName val="뚝토공"/>
      <sheetName val="70%"/>
      <sheetName val="소비자가"/>
      <sheetName val="공통가설공사"/>
      <sheetName val="밸브설치"/>
      <sheetName val="일위대가목록"/>
      <sheetName val="수로집계"/>
      <sheetName val="D200"/>
      <sheetName val="안산기계장치"/>
      <sheetName val="원형1호맨홀토공수량"/>
      <sheetName val="6PILE 과속방지턱집계표!$K$12 (돌출)"/>
      <sheetName val="부하계산서"/>
      <sheetName val="2002상반기노임기준"/>
      <sheetName val="프랜트면허"/>
      <sheetName val="토목주소"/>
      <sheetName val="CTEMCOST"/>
      <sheetName val="합천내역"/>
      <sheetName val="archi(본사)"/>
      <sheetName val="BID"/>
      <sheetName val="1062-X방향 "/>
      <sheetName val="발주설계서(당초)"/>
      <sheetName val="고창방향"/>
      <sheetName val="대비"/>
      <sheetName val="Supplement2"/>
      <sheetName val="4)유동표"/>
      <sheetName val="시행후면적"/>
      <sheetName val="수지예산"/>
      <sheetName val="DATA입력"/>
      <sheetName val="실행"/>
      <sheetName val="ABUT수량-A1"/>
      <sheetName val="교각정보"/>
      <sheetName val="기기리스트"/>
      <sheetName val="일위대가(계측기설치)"/>
      <sheetName val="기성내역"/>
      <sheetName val="경상비"/>
      <sheetName val="DATA2000"/>
      <sheetName val="주식"/>
      <sheetName val="집계표"/>
      <sheetName val="guard(mac)"/>
      <sheetName val=""/>
      <sheetName val="외주현황.wq1"/>
      <sheetName val="산출근거"/>
      <sheetName val="J형측구단위수량"/>
      <sheetName val="소산진입"/>
      <sheetName val="제출내역 (2)"/>
      <sheetName val="내역"/>
      <sheetName val="Sheet15"/>
      <sheetName val="이름"/>
      <sheetName val="집계표(육상)"/>
      <sheetName val="지급자재"/>
      <sheetName val="우수받이재료집계표"/>
      <sheetName val="6PILE+옹벽집계!$G$6+옹벽집계!$H$10  (돌출"/>
      <sheetName val="1.설계조건"/>
      <sheetName val="본부소개"/>
      <sheetName val="날개벽(시점좌측)"/>
      <sheetName val="4.2유효폭의 계산"/>
      <sheetName val="입찰"/>
      <sheetName val="현경"/>
      <sheetName val="자료"/>
      <sheetName val="슬래브"/>
      <sheetName val="6PILE__(돌출)"/>
      <sheetName val="배수통관(좌)"/>
      <sheetName val="단가일람"/>
      <sheetName val="조경일람"/>
      <sheetName val="내역(전체)"/>
      <sheetName val="수량산출내역1115"/>
      <sheetName val="일위대가목차"/>
      <sheetName val="Quantity"/>
      <sheetName val="SG"/>
      <sheetName val="정보"/>
      <sheetName val="합의경상"/>
      <sheetName val="TOTAL_BOQ"/>
      <sheetName val="공사내역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BOX 본체"/>
      <sheetName val="을 2"/>
      <sheetName val="을 1"/>
      <sheetName val="손익분석"/>
      <sheetName val="2.단면가정"/>
      <sheetName val="산마루측구단위수량"/>
      <sheetName val="인건비"/>
      <sheetName val="I一般比"/>
      <sheetName val="포장공"/>
      <sheetName val="Sheet3"/>
      <sheetName val="신당동집계표"/>
      <sheetName val="3.하중산정4.지지력"/>
      <sheetName val="단위수량"/>
      <sheetName val="TOWER 10TON"/>
      <sheetName val="TOWER 12TON"/>
      <sheetName val="배수내역"/>
      <sheetName val="도배공사언고"/>
      <sheetName val="수량산출"/>
      <sheetName val="배수내역(98년도분)"/>
      <sheetName val="약품공급2"/>
      <sheetName val="COPING"/>
      <sheetName val="3BL공동구_수량"/>
      <sheetName val="S.중기사용료"/>
      <sheetName val="97노임단가"/>
      <sheetName val="입력란"/>
      <sheetName val="수량집계"/>
      <sheetName val="TYPE-1"/>
      <sheetName val="설계"/>
      <sheetName val="견적서"/>
      <sheetName val="도봉2지구"/>
      <sheetName val="비목군분류일위"/>
      <sheetName val="관로토공집계표"/>
      <sheetName val="기자재비"/>
      <sheetName val="간 지1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단면B-B(EA)"/>
      <sheetName val="역T형"/>
      <sheetName val="본선차로수량집계표"/>
      <sheetName val="설계조건"/>
      <sheetName val="전기"/>
      <sheetName val="입출재고현황 (2)"/>
      <sheetName val="INPUT"/>
      <sheetName val="1호맨홀토공"/>
      <sheetName val="9509"/>
      <sheetName val="토공"/>
      <sheetName val="일위(PN)"/>
      <sheetName val="갑지(집행)"/>
      <sheetName val="격점수량"/>
      <sheetName val="간접비"/>
      <sheetName val="★도급내역"/>
      <sheetName val="대림경상68억"/>
      <sheetName val="교통표지판수량집계표"/>
      <sheetName val="제직재"/>
      <sheetName val="설직재-1"/>
      <sheetName val="제-노임"/>
      <sheetName val="유림골조"/>
      <sheetName val="가공비"/>
      <sheetName val="설계산출표지"/>
      <sheetName val="1.토공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매립"/>
      <sheetName val="DAILY"/>
      <sheetName val="2.대외공문"/>
      <sheetName val="토적표(우안)"/>
      <sheetName val="토적표(좌안)"/>
      <sheetName val="01.견적내역서"/>
      <sheetName val="제수변수량H2.15"/>
      <sheetName val="_공기변수량"/>
      <sheetName val="경영상태"/>
      <sheetName val="최적단면"/>
      <sheetName val="변경집계표"/>
      <sheetName val="원형맨홀수량"/>
      <sheetName val="6PILE  _돌_x001c__"/>
      <sheetName val="수량명세서"/>
      <sheetName val="지장물C"/>
      <sheetName val="LOB"/>
      <sheetName val="C-직노1"/>
      <sheetName val="수량집계표"/>
      <sheetName val="2.교량(신설)"/>
      <sheetName val="1NYS(당)"/>
      <sheetName val="본체"/>
      <sheetName val="공사비예산서(토목분)"/>
      <sheetName val="DRUM"/>
      <sheetName val="기계경비"/>
      <sheetName val="구조물공"/>
      <sheetName val="내역서(교량)전체"/>
      <sheetName val="대운산출"/>
      <sheetName val="교각1"/>
      <sheetName val="배수관설치현황"/>
      <sheetName val="음봉방향"/>
      <sheetName val="type-F"/>
      <sheetName val="좌측"/>
      <sheetName val="DATA"/>
      <sheetName val="건축내역서"/>
      <sheetName val="설비내역서"/>
      <sheetName val="전기내역서"/>
      <sheetName val="6PILE___돌출_"/>
      <sheetName val="부하(성남)"/>
      <sheetName val="직재"/>
      <sheetName val="40총괄"/>
      <sheetName val="민자토목설변1차"/>
      <sheetName val="당초"/>
      <sheetName val="3련 BOX"/>
      <sheetName val="중기사용료"/>
      <sheetName val="일위"/>
      <sheetName val="골재및자재집계표"/>
      <sheetName val="수문보고"/>
      <sheetName val="할증 "/>
      <sheetName val="정부노임단가"/>
      <sheetName val="견적대비표"/>
      <sheetName val="침하계"/>
      <sheetName val="노임"/>
      <sheetName val="사유서제출현황-2"/>
      <sheetName val="평가데이터"/>
      <sheetName val="교대(A1-A2)"/>
      <sheetName val="설비"/>
      <sheetName val="실행내역서"/>
      <sheetName val="참고사항"/>
      <sheetName val="근로자자료입력"/>
      <sheetName val="토목"/>
      <sheetName val="기계(집계표)"/>
      <sheetName val="가설사무소수량집계"/>
      <sheetName val="깨기"/>
      <sheetName val="건설기계_목록"/>
      <sheetName val="96보완계획7.12"/>
      <sheetName val="코드표"/>
      <sheetName val="여과지동"/>
      <sheetName val="기초자료"/>
      <sheetName val="토사(PE)"/>
      <sheetName val="가압장구체수량산출서"/>
      <sheetName val="20-6(L)"/>
      <sheetName val="관로조사공"/>
      <sheetName val="토공계산서(부체도로)"/>
      <sheetName val="돌담교 상부수량"/>
      <sheetName val="바닥판"/>
      <sheetName val="BOX(1.5X1.5)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ASP 일반구간_250A"/>
      <sheetName val="예상"/>
      <sheetName val="기계경비일람"/>
      <sheetName val="단가산출서"/>
      <sheetName val="대,유,램"/>
      <sheetName val="허용지지력"/>
      <sheetName val="Output"/>
      <sheetName val="에너지동"/>
      <sheetName val="중기목록표"/>
      <sheetName val="계화총괄"/>
      <sheetName val="계화배수(3대)"/>
      <sheetName val="교량전기"/>
      <sheetName val="김여중"/>
      <sheetName val="방음벽기초"/>
      <sheetName val="날개벽"/>
      <sheetName val="우각부보강"/>
      <sheetName val="수로단위수량"/>
      <sheetName val="우수받이"/>
      <sheetName val="옹벽"/>
      <sheetName val="자재집계표"/>
      <sheetName val="일위대가1"/>
      <sheetName val="입상내역"/>
      <sheetName val="96노임기준"/>
      <sheetName val="기본"/>
      <sheetName val="차액보증"/>
      <sheetName val="2000시행예상"/>
      <sheetName val="YES-T"/>
      <sheetName val="단가조사"/>
      <sheetName val="철근량"/>
      <sheetName val="국공유지및사유지"/>
      <sheetName val="4-1.노무비(직영)"/>
      <sheetName val="01.인원현황 (계획)"/>
      <sheetName val="조건표"/>
      <sheetName val="예정(3)"/>
      <sheetName val="동원(3)"/>
      <sheetName val="9GNG운반"/>
      <sheetName val="기계경비적용기준"/>
      <sheetName val="배수공"/>
      <sheetName val="간지"/>
      <sheetName val="자금신청서"/>
      <sheetName val="단위단가"/>
      <sheetName val="대부예산서"/>
      <sheetName val="기초공"/>
      <sheetName val="기둥(원형)"/>
      <sheetName val="데리네이타현황"/>
      <sheetName val="가옥철거"/>
      <sheetName val="산출근거(S4)"/>
      <sheetName val="P.M 별"/>
      <sheetName val="토적계산"/>
      <sheetName val="관급총괄"/>
      <sheetName val="무근깨기"/>
      <sheetName val="칠산대교 중앙부"/>
      <sheetName val="칠산대교 시종점부"/>
      <sheetName val="비탈면보호공수량산출"/>
      <sheetName val="BOX"/>
      <sheetName val="전기일위대가"/>
      <sheetName val="일반수량"/>
      <sheetName val="당초내역서"/>
      <sheetName val="토공 total"/>
      <sheetName val="I.설계조건"/>
      <sheetName val="설계내역"/>
      <sheetName val="자재(설치)"/>
      <sheetName val="지장물조서"/>
      <sheetName val="BOX-1510"/>
      <sheetName val="연습"/>
      <sheetName val="1을"/>
      <sheetName val="마감사양"/>
      <sheetName val="수입"/>
      <sheetName val="부대공"/>
      <sheetName val="CIVIL4"/>
      <sheetName val="1.수인터널"/>
      <sheetName val="낙찰표"/>
      <sheetName val="보차도경계석"/>
      <sheetName val="횡배날개"/>
      <sheetName val="화전내"/>
      <sheetName val="하천하류 철근수량 집계표"/>
      <sheetName val="건축"/>
      <sheetName val="집수정"/>
      <sheetName val="현장관리비"/>
      <sheetName val="계산근거"/>
      <sheetName val="woo(mac)"/>
      <sheetName val="계약용량(서포)"/>
      <sheetName val="A1(토공)"/>
      <sheetName val="A1(구조물)"/>
      <sheetName val="수량집계(1)"/>
      <sheetName val="철근집계표"/>
      <sheetName val="포장직선구간"/>
      <sheetName val="Sheet17"/>
      <sheetName val="맨홀수량산출"/>
      <sheetName val="품셈TABLE"/>
      <sheetName val="총수량 (기성)"/>
      <sheetName val="운반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신표지1"/>
      <sheetName val="부대토목"/>
      <sheetName val="우수"/>
      <sheetName val="관급자재대"/>
      <sheetName val="내역-가"/>
      <sheetName val="1단계"/>
      <sheetName val="집계표(OPTION)"/>
      <sheetName val="L형집계"/>
      <sheetName val="IW-LIST"/>
      <sheetName val="금융비용"/>
      <sheetName val="T.T.P 단위수량"/>
      <sheetName val="J01"/>
      <sheetName val="의뢰서"/>
      <sheetName val="설계예시"/>
      <sheetName val="전선 및 전선관"/>
      <sheetName val="중기비"/>
      <sheetName val="이토변실(A3-LINE)"/>
      <sheetName val="수량산출서"/>
      <sheetName val="을"/>
      <sheetName val="전력구구조물산근"/>
      <sheetName val="A-4"/>
      <sheetName val="DHEQSUPT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건축물터파기"/>
      <sheetName val="단가대비표"/>
      <sheetName val="전기혼잡제경비(45)"/>
      <sheetName val="Pier 3"/>
      <sheetName val="증감내역"/>
      <sheetName val="loading"/>
      <sheetName val="STEEL BOX 단면설계(SEC.8)"/>
      <sheetName val="단위자갈수량1"/>
      <sheetName val="견적서세부내용"/>
      <sheetName val="견적내용입력"/>
      <sheetName val="찍기"/>
      <sheetName val="TYPE-A"/>
      <sheetName val="토공-내역"/>
      <sheetName val="단가조사표"/>
      <sheetName val="6공구(당초)"/>
      <sheetName val="산출근거-S1"/>
      <sheetName val="중기"/>
      <sheetName val="전체변경예정공정표_2012.07.30"/>
      <sheetName val="Sheet13"/>
      <sheetName val="Sheet14"/>
      <sheetName val="GEN"/>
      <sheetName val="일위대가(1)"/>
      <sheetName val="수량"/>
      <sheetName val="단면가정"/>
      <sheetName val="일위대가표"/>
      <sheetName val="총괄표"/>
      <sheetName val="주요자재집계"/>
      <sheetName val="개요"/>
      <sheetName val="3절_CheckList_구분"/>
      <sheetName val="일위대가(가설)"/>
      <sheetName val="용산1(해보)"/>
      <sheetName val="일위대가-1"/>
      <sheetName val="횡배수관"/>
      <sheetName val="모델링"/>
      <sheetName val="하중계산"/>
      <sheetName val="품"/>
      <sheetName val="직공시공계획서"/>
      <sheetName val="단가산출"/>
      <sheetName val="인부노임"/>
      <sheetName val="직노"/>
      <sheetName val="_x0018__x0000_℀"/>
      <sheetName val="6PILE (돌출)"/>
      <sheetName val="부대내역"/>
      <sheetName val="부표총괄"/>
      <sheetName val="2.하중산정"/>
      <sheetName val="설계내역서"/>
      <sheetName val="설계내역(2001)"/>
      <sheetName val="현황"/>
      <sheetName val="N賃率-職"/>
      <sheetName val="기초INPUT"/>
      <sheetName val="1.설계기준"/>
      <sheetName val="철집"/>
      <sheetName val="실행대비"/>
      <sheetName val="6PILE  _돌_x005f_x001c__"/>
      <sheetName val="횡배위치"/>
      <sheetName val="교차구"/>
      <sheetName val="일반공사"/>
      <sheetName val="저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공틀공사"/>
      <sheetName val="영동(D)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일위8"/>
      <sheetName val="일위9"/>
      <sheetName val="철거산출근거"/>
      <sheetName val="단위수량산출"/>
      <sheetName val="목록"/>
      <sheetName val="자재단가표"/>
      <sheetName val="조합일"/>
      <sheetName val="철거일"/>
      <sheetName val="중기목록"/>
      <sheetName val="운반단가"/>
      <sheetName val="우수맨홀공제단위수량"/>
      <sheetName val="REINF."/>
      <sheetName val="화재 탐지 설비"/>
      <sheetName val="표지"/>
      <sheetName val="입찰내역 발주처 양식"/>
      <sheetName val="토목검측서"/>
      <sheetName val="건축내역"/>
      <sheetName val="INPUTDATA"/>
      <sheetName val="연결관암거"/>
      <sheetName val="흥양2교토공집계표"/>
      <sheetName val="JUCKEYK"/>
      <sheetName val="구체"/>
      <sheetName val="좌측날개벽"/>
      <sheetName val="우측날개벽"/>
      <sheetName val="tggwan(mac)"/>
      <sheetName val="우수공"/>
      <sheetName val="계수시트"/>
      <sheetName val="기존-내역"/>
      <sheetName val="트랜치 집수정 연결관-연장산출서"/>
      <sheetName val="배수장토목공사비"/>
      <sheetName val="옹벽집계표"/>
      <sheetName val="마산방향"/>
      <sheetName val="이형관격점별수량산출(2)"/>
      <sheetName val="외자배분"/>
      <sheetName val="외자내역"/>
      <sheetName val="시멘트 및 골재량 (슬래브)"/>
      <sheetName val="시멘트 및 골재량 (거더)"/>
      <sheetName val="포장총괄집계표"/>
      <sheetName val="품의"/>
      <sheetName val="단가비교"/>
      <sheetName val="6월인원"/>
      <sheetName val="단가산출2"/>
      <sheetName val="중기사용료산출근거"/>
      <sheetName val="과속방지턱"/>
      <sheetName val="부대토공"/>
      <sheetName val="차선위치조서"/>
      <sheetName val="상부공"/>
      <sheetName val="추진공"/>
      <sheetName val="가시설(TYPE-A)"/>
      <sheetName val="1호맨홀가감수량"/>
      <sheetName val="1-1평균터파기고(1)"/>
      <sheetName val="1호맨홀수량산출"/>
      <sheetName val="날개벽수량표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01. 지사동"/>
      <sheetName val="총집계"/>
      <sheetName val="직원인원"/>
      <sheetName val="업체선정"/>
      <sheetName val="1련박스"/>
      <sheetName val="주형"/>
      <sheetName val="표준단면수량(출력안함)"/>
      <sheetName val="GAEYO"/>
      <sheetName val="토공사"/>
      <sheetName val="공종별내역서"/>
      <sheetName val="광주전남"/>
      <sheetName val="A LINE"/>
      <sheetName val="C.배수관공"/>
      <sheetName val="옹벽식측구단위"/>
      <sheetName val="자재 집계표"/>
      <sheetName val="견적"/>
      <sheetName val="대목"/>
      <sheetName val="단면검토"/>
      <sheetName val="MATERIAL"/>
      <sheetName val="토공산출(시)"/>
      <sheetName val="토공산출(포)"/>
      <sheetName val="배명(단가)"/>
      <sheetName val="상반기손익차2총괄"/>
      <sheetName val="토공정보"/>
      <sheetName val="집수정(600-700)"/>
      <sheetName val="입력시트"/>
      <sheetName val="CODE"/>
      <sheetName val="MOTOR"/>
      <sheetName val="경산"/>
      <sheetName val="공사명입력"/>
      <sheetName val="참고자료"/>
      <sheetName val="데이타"/>
      <sheetName val="임목폐기물집계"/>
      <sheetName val="A1-DATA"/>
      <sheetName val="단면"/>
      <sheetName val="시중노임"/>
      <sheetName val="Finansal tamamlanma Eğrisi"/>
      <sheetName val="TESİSAT"/>
      <sheetName val="Finansal_tamamlanma_Eğrisi"/>
      <sheetName val="구조물철거개소별명세"/>
      <sheetName val="공사개요"/>
      <sheetName val="보험료산출"/>
      <sheetName val="산출내역(4월)"/>
      <sheetName val="산출내역(5월) (2)"/>
      <sheetName val="EP0618"/>
      <sheetName val="교대(A1)"/>
      <sheetName val="1공구산출내역서"/>
      <sheetName val="출입구총집계"/>
      <sheetName val="철근단면적"/>
      <sheetName val="격점관로집계"/>
      <sheetName val="안정검토"/>
      <sheetName val="토공집계"/>
      <sheetName val="배수관토공산출"/>
      <sheetName val="포설list원본"/>
      <sheetName val=" FURNACE현설"/>
      <sheetName val="일위대가(여기까지)"/>
      <sheetName val="도급견적가"/>
      <sheetName val="우수관로단위수량(300)"/>
      <sheetName val="하수급견적대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원가(조경)"/>
      <sheetName val="원가(토목)"/>
      <sheetName val="95MAKER"/>
      <sheetName val="재료율"/>
      <sheetName val="자재집계"/>
      <sheetName val="날개수량1.5"/>
      <sheetName val="맨홀되메우기"/>
      <sheetName val="6PILE_______G_6_______H_10____2"/>
      <sheetName val="사리부설"/>
      <sheetName val="금융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흄관기초"/>
      <sheetName val="기계공사"/>
      <sheetName val="공사비총"/>
      <sheetName val="소방현물"/>
      <sheetName val="지장물현황"/>
      <sheetName val="분묘 총 현황"/>
      <sheetName val="지하매설물조서"/>
      <sheetName val="지장물도면"/>
      <sheetName val="1회기성을"/>
      <sheetName val="연결원본-절대지우지말것"/>
      <sheetName val="우배수"/>
      <sheetName val="setup"/>
      <sheetName val="264"/>
      <sheetName val="6MONTHS"/>
      <sheetName val="_x0018_"/>
      <sheetName val="연결임시"/>
      <sheetName val="단위수량(출력X)"/>
      <sheetName val="차선도색"/>
      <sheetName val="Eq. Mobilization"/>
      <sheetName val="dongia (2)"/>
      <sheetName val="負荷集計（断熱不燃）"/>
      <sheetName val="Div26 - Elect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RAB AR&amp;STR"/>
      <sheetName val="electrical"/>
      <sheetName val="Benchmark"/>
      <sheetName val="99노임단가"/>
      <sheetName val="자판실행"/>
      <sheetName val="MTP"/>
      <sheetName val="정공공사"/>
      <sheetName val="Sheet9"/>
      <sheetName val="전기자료"/>
      <sheetName val="Sheet10"/>
      <sheetName val="투입"/>
      <sheetName val="동력부하계산"/>
      <sheetName val="목창호"/>
      <sheetName val="준검 내역서"/>
      <sheetName val="타견적(을)"/>
      <sheetName val="선급금신청서"/>
      <sheetName val="특2맨홀(차도)(T-A)"/>
      <sheetName val="특2맨홀(보도)(T-A)"/>
      <sheetName val="맨홀이음부 몰탈수량 집계표"/>
      <sheetName val="7.PILE  (돌출)"/>
      <sheetName val="작성"/>
      <sheetName val="danga"/>
      <sheetName val="ilch"/>
      <sheetName val="관로연장산출"/>
      <sheetName val="분석"/>
      <sheetName val="시설물기초"/>
      <sheetName val="각형맨홀"/>
      <sheetName val="요율"/>
      <sheetName val="전체철근집계"/>
      <sheetName val="0"/>
      <sheetName val="Open"/>
      <sheetName val="방송(체육관)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wall"/>
      <sheetName val="tifico"/>
      <sheetName val="EQT-ESTN"/>
      <sheetName val="PTdam"/>
      <sheetName val="Y_WORK"/>
      <sheetName val="변경내역대비표(2)"/>
      <sheetName val="U형측구 표준단면도"/>
      <sheetName val="MANP"/>
      <sheetName val="SYSTEM 945 Air&amp;Nitrogen"/>
      <sheetName val="백분율"/>
      <sheetName val="PM Demolition "/>
      <sheetName val="98지급계획"/>
      <sheetName val="산1~6"/>
      <sheetName val="중기조종사 단위단가"/>
      <sheetName val="금액결정"/>
      <sheetName val="Master"/>
      <sheetName val="DGCT"/>
      <sheetName val="Ts"/>
      <sheetName val="TH"/>
      <sheetName val="Bia"/>
      <sheetName val="Vattu"/>
      <sheetName val="XL4Poppy"/>
      <sheetName val="6PILE  _돌_x005f_x005f_x005f_x001c__"/>
      <sheetName val="DG duoi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공정"/>
      <sheetName val="마감물량"/>
      <sheetName val="아파트 기성내역서"/>
      <sheetName val="0226"/>
      <sheetName val="일위대가-2"/>
      <sheetName val="INPUT(덕도방향-시점)"/>
      <sheetName val="VS P-Q"/>
      <sheetName val="깨؀"/>
      <sheetName val="깨٫"/>
      <sheetName val="USGC"/>
      <sheetName val="Equip."/>
      <sheetName val="일용노임단가"/>
      <sheetName val="Y-WORK"/>
      <sheetName val="총괄내역"/>
      <sheetName val="물가자료"/>
      <sheetName val="가로등내역서"/>
      <sheetName val="환경기계공정표 (3)"/>
      <sheetName val="단위가격"/>
      <sheetName val="가설대가"/>
      <sheetName val="토공대가"/>
      <sheetName val="구조대가"/>
      <sheetName val="포설대가1"/>
      <sheetName val="부대대가"/>
      <sheetName val="정산"/>
      <sheetName val="기성집계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4배"/>
      <sheetName val="6배"/>
      <sheetName val="3배"/>
      <sheetName val="5배"/>
      <sheetName val="1배"/>
      <sheetName val="J直材4"/>
      <sheetName val="미생물배양기 기초"/>
      <sheetName val="직공시공계반͇"/>
      <sheetName val="관경결정"/>
      <sheetName val="database"/>
      <sheetName val="INFOR-ST"/>
      <sheetName val="TEN CONG TRINH"/>
      <sheetName val="Notes"/>
      <sheetName val="BANG TONG HOP (2)"/>
      <sheetName val="AUTOMATIC SELECT"/>
      <sheetName val="단면치수"/>
      <sheetName val="HVAC"/>
      <sheetName val="Riesgos y Oportunidades"/>
      <sheetName val="F4-F7"/>
      <sheetName val="dongia_(2)1"/>
      <sheetName val="Div26_-_Elect1"/>
      <sheetName val="RAB_AR&amp;STR1"/>
      <sheetName val="1_설계기준"/>
      <sheetName val="2_하중산정"/>
      <sheetName val="시멘트_및_골재량_(슬래브)"/>
      <sheetName val="시멘트_및_골재량_(거더)"/>
      <sheetName val="STEEL_BOX_단면설계(SEC_8)"/>
      <sheetName val="이형관"/>
      <sheetName val="_x0018_?℀"/>
      <sheetName val="도"/>
      <sheetName val="구성비"/>
      <sheetName val="CFS3"/>
      <sheetName val="TTL"/>
      <sheetName val="본실행경비"/>
      <sheetName val="품셈총_x0000__x0000_"/>
      <sheetName val="NAI"/>
      <sheetName val="하중산정"/>
      <sheetName val="세목전체"/>
      <sheetName val="T13(P68~72,78)"/>
      <sheetName val="기계경비(시간당)"/>
      <sheetName val="램머"/>
      <sheetName val="식재인부"/>
      <sheetName val="방배2E"/>
      <sheetName val="SLAB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IMPEADENCE MAP 취수장"/>
      <sheetName val="현장관리비 산출내역"/>
      <sheetName val="datasheet"/>
      <sheetName val="보고서"/>
      <sheetName val="교사기준면적(초등)"/>
      <sheetName val="음성방향"/>
      <sheetName val="6PILE_______G_6_______H_10____3"/>
      <sheetName val="잡비계산"/>
      <sheetName val="C-制_x0010__x0000_"/>
      <sheetName val="기본단가"/>
      <sheetName val="인건비단가"/>
      <sheetName val="01__지사동"/>
      <sheetName val="하천하류_철근수량_집계표"/>
      <sheetName val="평균터파기고(1-2,ASP)"/>
      <sheetName val="유리"/>
      <sheetName val="수목데이타 "/>
      <sheetName val="상부하중"/>
      <sheetName val="풍하중1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전계가"/>
      <sheetName val="ACUNIT"/>
      <sheetName val="98수문일위"/>
      <sheetName val="시설물일위"/>
      <sheetName val="Cash Out Table"/>
      <sheetName val="Net Cash Table"/>
      <sheetName val="간접1"/>
      <sheetName val="제1종배수관"/>
      <sheetName val="제2종배수관"/>
      <sheetName val="제4종배수관"/>
      <sheetName val="본사인상전"/>
      <sheetName val="현장지지물물량"/>
      <sheetName val="01"/>
      <sheetName val="갈현동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수자재단위당"/>
      <sheetName val="배수공집계표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공정계획(내부계획25%,내부w.f)"/>
      <sheetName val="AILC004"/>
      <sheetName val="소도3교"/>
      <sheetName val="투자필요검토서(복수업체추천서 포함)"/>
      <sheetName val="암거날개벽재료집계"/>
      <sheetName val="용산3(영광)"/>
      <sheetName val="능률"/>
      <sheetName val="℀"/>
      <sheetName val="_FURNACE현설"/>
      <sheetName val="산출내역(5월)_(2)"/>
      <sheetName val="자재_집계표"/>
      <sheetName val="Eq__Mobilization"/>
      <sheetName val="트랜치_집수정_연결관-연장산출서"/>
      <sheetName val="Pier_3"/>
      <sheetName val="Form_A"/>
      <sheetName val="Form_C"/>
      <sheetName val="Form_D"/>
      <sheetName val="Form_E"/>
      <sheetName val="Form_F"/>
      <sheetName val="Form_G"/>
      <sheetName val="견적 (2)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A_LINE"/>
      <sheetName val="C_배수관공"/>
      <sheetName val="Finansal_tamamlanma_Eğrisi1"/>
      <sheetName val="SC1"/>
      <sheetName val="SYSTEM_945_Air&amp;Nitrogen"/>
      <sheetName val="PM_Demolition_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運転条件一覧"/>
      <sheetName val="G2설비도급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도면자료제출일정"/>
      <sheetName val="XXXXXX"/>
      <sheetName val="시산표"/>
      <sheetName val="Cons.Val"/>
      <sheetName val="EQUIPOS"/>
      <sheetName val="33628-Rev. A"/>
      <sheetName val="ANL"/>
      <sheetName val="Cash Flow bulanan"/>
      <sheetName val="H.Satuan"/>
      <sheetName val="Perm. Test"/>
      <sheetName val="schalt"/>
      <sheetName val="schtng"/>
      <sheetName val="schbhn"/>
      <sheetName val="제경비율"/>
      <sheetName val="WORK"/>
      <sheetName val="L밽P"/>
      <sheetName val="L밽©"/>
      <sheetName val="L_x0002__x0000_"/>
      <sheetName val="토목공사"/>
      <sheetName val="이토변실"/>
      <sheetName val="터널조도"/>
      <sheetName val="내부산출서"/>
      <sheetName val="_x005f_xffff__x005f_xffff__x005f_xffff__x005f_xffff_"/>
      <sheetName val="_x005f_x0018__x005f_x0000_℀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준검_내역서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맨홀이음부_몰탈수량_집계표"/>
      <sheetName val="7_PILE__(돌출)"/>
      <sheetName val="VS_P-Q"/>
      <sheetName val="중기조종사_단위단가"/>
      <sheetName val="Eq__Mobilization2"/>
      <sheetName val="날개수량1_5"/>
      <sheetName val="U형측구_표준단면도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worksheet_inchican"/>
      <sheetName val="combined_9-30"/>
      <sheetName val="미생물배양기_기초"/>
      <sheetName val="현장관리비_산출내역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분묘_총_현황"/>
      <sheetName val="Cash_Out_Table"/>
      <sheetName val="Net_Cash_Table"/>
      <sheetName val="1호맨홀가시설토공(2~4)"/>
      <sheetName val="1호맨홀토공 (4)"/>
      <sheetName val="1호맨홀연결관토공 (2)"/>
      <sheetName val="CAUDIT"/>
      <sheetName val="견적을지"/>
      <sheetName val="상반기손익차2瓐쓏"/>
      <sheetName val="C_d"/>
      <sheetName val="소요자재"/>
      <sheetName val="노무산출서"/>
      <sheetName val="안정계산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기안"/>
      <sheetName val="개산공사비"/>
      <sheetName val="공통부대비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주차구획선수량"/>
      <sheetName val="6PILE_옹_____G_6_옹_____H_10____2"/>
      <sheetName val="현장조사"/>
      <sheetName val="맨홀_공사비"/>
      <sheetName val="수목표준대가"/>
      <sheetName val="99년하반기"/>
      <sheetName val="1.사유서"/>
      <sheetName val="부재별산출서"/>
      <sheetName val="유동(순성_최종"/>
      <sheetName val="INSTR"/>
      <sheetName val="trf(36%)"/>
      <sheetName val="깨_x0000_"/>
      <sheetName val="노임이"/>
      <sheetName val="도급"/>
      <sheetName val="TEST1"/>
      <sheetName val="Sheet6"/>
      <sheetName val="상 부"/>
      <sheetName val="착공내역서"/>
      <sheetName val="공예을"/>
      <sheetName val="역T형(H=6.0) (2)"/>
      <sheetName val="관로토공"/>
      <sheetName val="부서별(배부후)_계획"/>
      <sheetName val="Comps"/>
      <sheetName val="상행-교대(A1-A2)"/>
      <sheetName val="기본단가표"/>
      <sheetName val="도급원가"/>
      <sheetName val="DGchitiet "/>
      <sheetName val="consilidate"/>
      <sheetName val="HS"/>
      <sheetName val="GIAVLIEU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원형맨_x0000__x0000__x0005_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Hac.Lots"/>
      <sheetName val="4-Lane bridge"/>
      <sheetName val="Res.Lots"/>
      <sheetName val="Spine Road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PERSONNELIST"/>
      <sheetName val="Foglio1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Module2"/>
      <sheetName val="EXC-R"/>
      <sheetName val="Bill rekap"/>
      <sheetName val="Rekapitulasi"/>
      <sheetName val="Perhit.Alat"/>
      <sheetName val="I-KAMAR"/>
      <sheetName val="Harga"/>
      <sheetName val="AN-MAJOR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LOKASI"/>
      <sheetName val="노무비단가"/>
      <sheetName val="시멘트 및 골ꍈ┊楀◞_x0000_"/>
      <sheetName val="시멘트 및 골_xdc48_ʉꍈ&gt;㱀ᇈ뮰"/>
      <sheetName val="Sales"/>
      <sheetName val="8.석축단위(H=1.5M)"/>
      <sheetName val="예총"/>
      <sheetName val="소방현䀀"/>
      <sheetName val="소방현_x0000_"/>
      <sheetName val="주공 갑지"/>
      <sheetName val="1,2공구원가계산서"/>
      <sheetName val="집 계 표"/>
      <sheetName val="ENE-CAL 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 refreshError="1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 refreshError="1"/>
      <sheetData sheetId="107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 refreshError="1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 refreshError="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/>
      <sheetData sheetId="1306"/>
      <sheetData sheetId="1307"/>
      <sheetData sheetId="1308" refreshError="1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 refreshError="1"/>
      <sheetData sheetId="1516" refreshError="1"/>
      <sheetData sheetId="1517" refreshError="1"/>
      <sheetData sheetId="1518" refreshError="1"/>
      <sheetData sheetId="1519"/>
      <sheetData sheetId="1520"/>
      <sheetData sheetId="1521" refreshError="1"/>
      <sheetData sheetId="1522" refreshError="1"/>
      <sheetData sheetId="1523" refreshError="1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 refreshError="1"/>
      <sheetData sheetId="1548" refreshError="1"/>
      <sheetData sheetId="1549" refreshError="1"/>
      <sheetData sheetId="1550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/>
      <sheetData sheetId="166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적산갑지"/>
      <sheetName val="중기적산"/>
      <sheetName val="토공~부대공"/>
      <sheetName val="흄관매설D600"/>
      <sheetName val="비계"/>
      <sheetName val="방습필름"/>
      <sheetName val="와이어메쉬"/>
      <sheetName val="잔토정리"/>
      <sheetName val="잔토정리(기계)"/>
      <sheetName val="트레일러"/>
      <sheetName val="터파기(기계)"/>
      <sheetName val="중기운반"/>
      <sheetName val="세우기(기계)"/>
      <sheetName val="거푸집1.4회 (2)"/>
      <sheetName val="거푸집6회 (2)"/>
      <sheetName val="철근조립,성토 절토고르기"/>
      <sheetName val="되메우기"/>
      <sheetName val="터파기"/>
      <sheetName val="잡철물제작 설치(보통) (2001)"/>
      <sheetName val="잡철물제작 설치(보통) (스텐)"/>
      <sheetName val="잡철물제작 설치 (복잡)"/>
      <sheetName val="잡철물제작 (간단)"/>
      <sheetName val="거푸집"/>
      <sheetName val="잡철물제작 (보통1)"/>
      <sheetName val="잡철물제작(복잡)"/>
      <sheetName val="콘크리트"/>
      <sheetName val="바탕 도장(목재면)"/>
      <sheetName val="바탕,도장공사"/>
      <sheetName val="녹막이페인트"/>
      <sheetName val="실크인쇄"/>
      <sheetName val="고휘도반사"/>
      <sheetName val="실사"/>
      <sheetName val="실사 (2)"/>
      <sheetName val="실사 (3)"/>
      <sheetName val="폴리카보네이트3MM  (2)"/>
      <sheetName val="아크릴판5MM  (3)"/>
      <sheetName val="폴리카보네이트3MM"/>
      <sheetName val="폴리카보네이트9.5MM"/>
      <sheetName val="버스노선도(300-400)"/>
      <sheetName val="버스노선도 (900-600)"/>
      <sheetName val="버스픽토"/>
      <sheetName val="버스픽토 (2)"/>
      <sheetName val="택시픽토"/>
      <sheetName val="조형상징물(버스픽토)"/>
      <sheetName val="유리공사8M (2)"/>
      <sheetName val="유리공사8M (3)"/>
      <sheetName val="유리공사8M"/>
      <sheetName val="유리공사8M (애칭)"/>
      <sheetName val="유리공사3M"/>
      <sheetName val="잡철물설치(보통) (2)"/>
      <sheetName val="잡철물설치(보통)"/>
      <sheetName val="잡철물설치(복잡)"/>
      <sheetName val="의자제작"/>
      <sheetName val="의자제작 (6)"/>
      <sheetName val="의자제작 (2)"/>
      <sheetName val="의자제작 (3)"/>
      <sheetName val="의자제작 (4)"/>
      <sheetName val="의자제작 (5)"/>
      <sheetName val="의자제작 (7)"/>
      <sheetName val="의자제작 (8)"/>
      <sheetName val="포장작업"/>
      <sheetName val="와이드칼라"/>
      <sheetName val="버스노선도"/>
      <sheetName val="지도제작설치 (양면) (2)"/>
      <sheetName val="지도제작설치 (단면)"/>
      <sheetName val="지도제작설치 (양면)"/>
      <sheetName val="지도제작설치 (양면) (3)"/>
      <sheetName val="동기와제작설치(1)"/>
      <sheetName val="동기와제작설치(2)"/>
      <sheetName val="함석기와제작설치(3)"/>
      <sheetName val="중기사용료"/>
      <sheetName val="자재단가표"/>
      <sheetName val="물가조사"/>
      <sheetName val="6PILE  (돌출)"/>
      <sheetName val="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직재"/>
      <sheetName val="6PILE  (돌출)"/>
      <sheetName val="Sheet1"/>
      <sheetName val="Sheet2"/>
      <sheetName val="Sheet3"/>
      <sheetName val="archi(본사)"/>
      <sheetName val="설직재-1"/>
      <sheetName val="제-노임"/>
      <sheetName val="제직재"/>
      <sheetName val="유별자산배수"/>
      <sheetName val="예정(3)"/>
      <sheetName val="일위대가9803"/>
      <sheetName val="대로근거"/>
      <sheetName val="중로근거"/>
      <sheetName val="상부집계표"/>
      <sheetName val="철근단면적"/>
      <sheetName val="공문"/>
      <sheetName val="기본Data"/>
      <sheetName val="차액보증"/>
      <sheetName val="기계공사"/>
      <sheetName val="공사비총"/>
      <sheetName val="포장절단"/>
      <sheetName val="3련 BOX"/>
      <sheetName val="공사비예산서(토목분)"/>
      <sheetName val="토공"/>
      <sheetName val="교각계산"/>
      <sheetName val="2.2.2입적표"/>
      <sheetName val="Sheet17"/>
      <sheetName val="INPUT"/>
      <sheetName val="#REF"/>
      <sheetName val="집계"/>
      <sheetName val="기본일위"/>
      <sheetName val="패널"/>
      <sheetName val="직노"/>
      <sheetName val="경산"/>
      <sheetName val="내역서2안"/>
      <sheetName val="날개벽수량표"/>
      <sheetName val="단면 (2)"/>
      <sheetName val="9811"/>
      <sheetName val="설계조건"/>
      <sheetName val="실행내역"/>
      <sheetName val="N賃率-職"/>
      <sheetName val="단위중량"/>
      <sheetName val="내역서"/>
      <sheetName val="출력X"/>
      <sheetName val="연결임시"/>
      <sheetName val="대비2"/>
      <sheetName val="터파기및재료"/>
      <sheetName val="일위대가(계측기설치)"/>
      <sheetName val="예가표"/>
      <sheetName val="금액내역서"/>
      <sheetName val="단가산출2"/>
      <sheetName val="수량집계"/>
      <sheetName val="1062-X방향 "/>
      <sheetName val="날개벽(시점좌측)"/>
      <sheetName val="Sheet1 (2)"/>
      <sheetName val="고창방향"/>
      <sheetName val="간지"/>
      <sheetName val="초기화면"/>
      <sheetName val="이름정의"/>
      <sheetName val="초기화면1"/>
      <sheetName val="수량3"/>
      <sheetName val="토목"/>
      <sheetName val="기계경비(시간당)"/>
      <sheetName val="램머"/>
      <sheetName val="설계(안)"/>
      <sheetName val="SLAB&quot;1&quot;"/>
      <sheetName val="기초일위"/>
      <sheetName val="시설일위"/>
      <sheetName val="조명일위"/>
      <sheetName val="간접비"/>
      <sheetName val="TYPE-A"/>
      <sheetName val="토목품셈"/>
      <sheetName val="INPUT(덕도방향-시점)"/>
      <sheetName val="총괄내역서"/>
      <sheetName val="단가산출서"/>
      <sheetName val="(A)내역서"/>
      <sheetName val="1.설계기준"/>
      <sheetName val="I.설계조건"/>
      <sheetName val="설계내역서"/>
      <sheetName val="현장관리비"/>
      <sheetName val="노임단가"/>
      <sheetName val="수종"/>
      <sheetName val="규격"/>
      <sheetName val="BOX"/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도장수량(하1)"/>
      <sheetName val="주형"/>
      <sheetName val="TOTAL_BOQ"/>
      <sheetName val="물가시세"/>
      <sheetName val="관급"/>
      <sheetName val="수량산출"/>
      <sheetName val="우,오수"/>
      <sheetName val="수량집계표"/>
      <sheetName val="수안보-MBR1"/>
      <sheetName val="woo(mac)"/>
      <sheetName val="STEEL BOX 단면설계(SEC.8)"/>
      <sheetName val="안정검토"/>
      <sheetName val="날개벽"/>
      <sheetName val="8. 안정검토"/>
      <sheetName val="기둥(원형)"/>
      <sheetName val="4.하중"/>
      <sheetName val="0.9x0.9"/>
      <sheetName val="ABUT수량-A1"/>
      <sheetName val="VXXXXXXX"/>
      <sheetName val="FOOTING단면력"/>
      <sheetName val="L측형구집계"/>
      <sheetName val="tggwan(mac)"/>
      <sheetName val="suk(mac)"/>
      <sheetName val="고양동1"/>
      <sheetName val="0.9토공"/>
      <sheetName val="사용성검토"/>
      <sheetName val="guard(mac)"/>
      <sheetName val="토공(우물통,기타) "/>
      <sheetName val="바닥판(1)"/>
      <sheetName val="우배수"/>
      <sheetName val="중기사용료"/>
      <sheetName val="적용노임"/>
      <sheetName val="일반자재"/>
      <sheetName val="IW-LIST"/>
      <sheetName val="슬래브"/>
      <sheetName val="기본1"/>
      <sheetName val="2공구산출내역"/>
      <sheetName val="수정일위대가"/>
      <sheetName val="교각1"/>
      <sheetName val="집계표"/>
      <sheetName val="단가산출1"/>
      <sheetName val="중기사용료산출근거"/>
      <sheetName val="토공총괄표"/>
      <sheetName val="갑지"/>
      <sheetName val="3.바닥판설계"/>
      <sheetName val="1.설계조건"/>
      <sheetName val="단가 및 재료비"/>
      <sheetName val="SORCE1"/>
      <sheetName val="DATE"/>
      <sheetName val="대포2교접속"/>
      <sheetName val="9509"/>
      <sheetName val="단가산출"/>
      <sheetName val="일위대가(1)"/>
      <sheetName val="식재일위"/>
      <sheetName val="일위목록"/>
      <sheetName val="말뚝지지력산정"/>
      <sheetName val="보험료산출"/>
      <sheetName val="J"/>
      <sheetName val="산출내역(4월)"/>
      <sheetName val="산출내역(5월) (2)"/>
      <sheetName val="자재표"/>
      <sheetName val="데이터"/>
      <sheetName val="EQT-ESTN"/>
      <sheetName val="기초단가"/>
      <sheetName val="지구단위계획"/>
      <sheetName val="대비"/>
      <sheetName val="PO-BOQ"/>
      <sheetName val="8.PILE  (돌출)"/>
      <sheetName val="원가계산서"/>
      <sheetName val="신규품목일위대가"/>
      <sheetName val="본선 토공 분배표"/>
      <sheetName val="산출2-기기동력"/>
      <sheetName val="제경집계"/>
      <sheetName val="조건표"/>
      <sheetName val="마산방향철근집계"/>
      <sheetName val="진주방향"/>
      <sheetName val="마산방향"/>
      <sheetName val="관급자재"/>
      <sheetName val="06 일위대가목록"/>
      <sheetName val="AC포장수량"/>
      <sheetName val="노임이"/>
      <sheetName val="공사설계서"/>
      <sheetName val="단가조사"/>
      <sheetName val="데리네이타현황"/>
      <sheetName val="관로토공산출근거"/>
      <sheetName val="T13(P68~72,78)"/>
      <sheetName val="일위대가목차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자재대"/>
      <sheetName val="표지"/>
      <sheetName val="내역서 "/>
      <sheetName val="단가"/>
      <sheetName val="견적990322"/>
      <sheetName val="danga"/>
      <sheetName val="ilch"/>
      <sheetName val="방음벽기초(H=4m)"/>
      <sheetName val="입찰안"/>
      <sheetName val="가도공"/>
      <sheetName val="원형맨홀수량"/>
      <sheetName val="DATA"/>
      <sheetName val="하도금액분계"/>
      <sheetName val="산출근거"/>
      <sheetName val="단면가정"/>
      <sheetName val="합계금액"/>
      <sheetName val="9GNG운반"/>
      <sheetName val="일위대가표"/>
      <sheetName val="WVAL"/>
      <sheetName val="Y-WORK"/>
      <sheetName val="ITEM"/>
      <sheetName val="용산1(해보)"/>
      <sheetName val="hvac(제어동)"/>
      <sheetName val="70%"/>
      <sheetName val="대전21토목내역서"/>
      <sheetName val="COPING"/>
      <sheetName val="1"/>
      <sheetName val="데이타"/>
      <sheetName val="Front"/>
      <sheetName val="wall"/>
      <sheetName val="송라터널총괄"/>
      <sheetName val="1,2,3,4,5단위수량"/>
      <sheetName val="총괄표"/>
      <sheetName val="Macro(전선)"/>
      <sheetName val="hvac내역서(제어동)"/>
      <sheetName val="분석"/>
      <sheetName val="내역서_"/>
      <sheetName val="CODE"/>
      <sheetName val="몰탈재료산출"/>
      <sheetName val="일위대가(가설)"/>
      <sheetName val="코드표"/>
      <sheetName val="Macro1"/>
      <sheetName val="전기"/>
      <sheetName val="주차구획선수량"/>
      <sheetName val="단위수량"/>
      <sheetName val="자료"/>
      <sheetName val="식생블럭단위수량"/>
      <sheetName val="자재단가"/>
      <sheetName val="총집계"/>
      <sheetName val="수입"/>
      <sheetName val="Chiet tinh dz35"/>
      <sheetName val="가압장(토목)"/>
      <sheetName val="RFP002"/>
      <sheetName val="01"/>
      <sheetName val="Rooms"/>
      <sheetName val="실행철강하도"/>
      <sheetName val="영동(D)"/>
      <sheetName val="TABLE DB"/>
      <sheetName val="쌍용 data base"/>
      <sheetName val="2호맨홀공제수량"/>
      <sheetName val="업무분장"/>
      <sheetName val="2000년 공정표"/>
      <sheetName val="가감수량"/>
      <sheetName val="맨홀수량산출"/>
      <sheetName val="TEST1"/>
      <sheetName val="1TL종점(1)"/>
      <sheetName val="1호맨홀토공"/>
      <sheetName val="암거단위-1련"/>
      <sheetName val="지급자재"/>
      <sheetName val="구조물공"/>
      <sheetName val="부대공"/>
      <sheetName val="배수공"/>
      <sheetName val="포장공"/>
      <sheetName val="일위단위"/>
      <sheetName val="오수관연장산출서"/>
      <sheetName val="H-PILE수량집계"/>
      <sheetName val="부표총괄"/>
      <sheetName val="설계설명서"/>
      <sheetName val="국공유지및사유지"/>
      <sheetName val="맨홀되메우기"/>
      <sheetName val="수목데이타 "/>
      <sheetName val="소일위대가코드표"/>
      <sheetName val="개산공사비"/>
      <sheetName val="교대(A1)"/>
      <sheetName val="을"/>
      <sheetName val="가로등내역서"/>
      <sheetName val="내력서"/>
      <sheetName val="안정계산"/>
      <sheetName val="단면검토"/>
      <sheetName val="신규 수주분(사용자 정의)"/>
      <sheetName val="DATA2000"/>
      <sheetName val="sw1"/>
      <sheetName val="crude.SLAB RE-bar"/>
      <sheetName val="CRUDE RE-bar"/>
      <sheetName val="식재일위대가"/>
      <sheetName val="3BL공동구 수량"/>
      <sheetName val="H-pile(298x299)"/>
      <sheetName val="H-pile(250x250)"/>
      <sheetName val="설계개요"/>
      <sheetName val="원가입력"/>
      <sheetName val="우수공"/>
      <sheetName val="보온자재단가표"/>
      <sheetName val="전체"/>
      <sheetName val="내역표지"/>
      <sheetName val="물량표S"/>
      <sheetName val="물량표(신)"/>
      <sheetName val="7.PILE  (돌출)"/>
      <sheetName val="공통가설"/>
      <sheetName val="손익분석"/>
      <sheetName val="관리,공감"/>
      <sheetName val="구조물철거타공정이월"/>
      <sheetName val="업체별기성내역"/>
      <sheetName val="PAINT"/>
      <sheetName val="SUMMARY"/>
      <sheetName val="물량표"/>
      <sheetName val="일위대가(건축)"/>
      <sheetName val="역T형"/>
      <sheetName val="직공비"/>
      <sheetName val="유림골조"/>
      <sheetName val="증감내역서"/>
      <sheetName val="연령현황"/>
      <sheetName val="99노임기준"/>
      <sheetName val="단가산출서1"/>
      <sheetName val="식재총괄"/>
      <sheetName val="좌측"/>
      <sheetName val="일반부표"/>
      <sheetName val="설계예산"/>
      <sheetName val="노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기안"/>
      <sheetName val="실행대비"/>
      <sheetName val="SAP_INPUT"/>
      <sheetName val="산근"/>
      <sheetName val="수목단가"/>
      <sheetName val="시설수량표"/>
      <sheetName val="식재수량표"/>
      <sheetName val="우수받이"/>
      <sheetName val="돌담교 상부수량"/>
      <sheetName val="수량-가로등"/>
      <sheetName val="8.석축단위(H=1.5M)"/>
      <sheetName val="실행내역(10.13)"/>
      <sheetName val="부대내역"/>
      <sheetName val="총괄"/>
      <sheetName val="중기손료"/>
      <sheetName val="내역서1999.8최종"/>
      <sheetName val="1단계"/>
      <sheetName val="테이블"/>
      <sheetName val="토목주소"/>
      <sheetName val="해평견적"/>
      <sheetName val="역T형교대(말뚝기초)"/>
      <sheetName val="도급"/>
      <sheetName val="정부노임단가"/>
      <sheetName val="건축"/>
      <sheetName val="대전가오_견출_집계표"/>
      <sheetName val="공사"/>
      <sheetName val="원가계산"/>
      <sheetName val="일반수량"/>
      <sheetName val="작업입력"/>
      <sheetName val="견적단가"/>
      <sheetName val="2003상반기노임기준"/>
      <sheetName val="철거산출근거"/>
      <sheetName val="POL6차-PIPING"/>
      <sheetName val="b_balju_cho"/>
      <sheetName val="가시설수량"/>
      <sheetName val="FAB별"/>
      <sheetName val="평가데이터"/>
      <sheetName val="식재인부"/>
      <sheetName val="제원및배치"/>
      <sheetName val="거래처등록"/>
      <sheetName val="참고자료"/>
      <sheetName val="입력자료"/>
      <sheetName val="건축명"/>
      <sheetName val="기계명"/>
      <sheetName val="전기명"/>
      <sheetName val="토목명"/>
      <sheetName val="단중표"/>
      <sheetName val="설계기준"/>
      <sheetName val="내역1"/>
      <sheetName val="단가대비표"/>
      <sheetName val="갑지(추정)"/>
      <sheetName val="BID"/>
      <sheetName val="2.가정단면"/>
      <sheetName val="사급자재"/>
      <sheetName val="방음벽기초"/>
      <sheetName val="노무비단가"/>
      <sheetName val="2.토목공사"/>
      <sheetName val="돌담교_상부수량"/>
      <sheetName val="CON기초"/>
      <sheetName val="CON'C"/>
      <sheetName val="설계명세서"/>
      <sheetName val="공사개요"/>
      <sheetName val="설계예시"/>
      <sheetName val="내역서 제출"/>
      <sheetName val="집수정(600-700)"/>
      <sheetName val="중동공구"/>
      <sheetName val="I一般比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소비자가"/>
      <sheetName val="건축내역"/>
      <sheetName val="단면치수"/>
      <sheetName val="수로BOX"/>
      <sheetName val="수량"/>
      <sheetName val="용수량(생활용수)"/>
      <sheetName val="FILE1"/>
      <sheetName val="각종양식"/>
      <sheetName val="암거단위"/>
      <sheetName val="오동"/>
      <sheetName val="대조"/>
      <sheetName val="나한"/>
      <sheetName val="내역"/>
      <sheetName val="골재산출"/>
      <sheetName val="공사비총괄표"/>
      <sheetName val="조명율표"/>
      <sheetName val="흥양2교토공집계표"/>
      <sheetName val="차수공개요"/>
      <sheetName val="102역사"/>
      <sheetName val="일위대가1"/>
      <sheetName val="바닥판"/>
      <sheetName val="입력DATA"/>
      <sheetName val="예산M11A"/>
      <sheetName val="철근량"/>
      <sheetName val="지장물C"/>
      <sheetName val="상시"/>
      <sheetName val="신고조서"/>
      <sheetName val="재료"/>
      <sheetName val="공통가설공사"/>
      <sheetName val="BOX수량"/>
      <sheetName val="입력란"/>
      <sheetName val="97노임단가"/>
      <sheetName val="추가예산"/>
      <sheetName val="설명서 "/>
      <sheetName val="원형1호맨홀토공수량"/>
      <sheetName val="주beam"/>
      <sheetName val="4.2유효폭의 계산"/>
      <sheetName val="총수량집계표"/>
      <sheetName val="96정변2"/>
      <sheetName val="실행"/>
      <sheetName val="97년 추정"/>
      <sheetName val="도로경계단위"/>
      <sheetName val="직접공사비"/>
      <sheetName val="목차 "/>
      <sheetName val="월말"/>
      <sheetName val="뚝토공"/>
      <sheetName val="공동구수량"/>
      <sheetName val="우수내용"/>
      <sheetName val="4. 주형설계"/>
      <sheetName val="1,2공구원가계산서"/>
      <sheetName val="1공구산출내역서"/>
      <sheetName val="종배수관면벽구"/>
      <sheetName val="종배수관위치조서"/>
      <sheetName val="내역서중"/>
      <sheetName val="간접1"/>
      <sheetName val="인명부"/>
      <sheetName val="PIPING"/>
      <sheetName val="#3_일위대가목록"/>
      <sheetName val="#2_일위대가목록"/>
      <sheetName val="포장물량집계"/>
      <sheetName val="자재단가비교표"/>
      <sheetName val="단가표"/>
      <sheetName val="RAMP 단면(R2)"/>
      <sheetName val="중기"/>
      <sheetName val="지중자재단가"/>
      <sheetName val="차수"/>
      <sheetName val="토사(PE)"/>
      <sheetName val="PSCbeam설계"/>
      <sheetName val="99총공사내역서"/>
      <sheetName val="발주내역"/>
      <sheetName val="원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구"/>
      <sheetName val="구천"/>
      <sheetName val="Total"/>
      <sheetName val="Sheet5"/>
      <sheetName val="심사공종"/>
      <sheetName val="장비집계"/>
      <sheetName val="자재집계표"/>
      <sheetName val="가중치"/>
      <sheetName val="신표지1"/>
      <sheetName val="청천내"/>
      <sheetName val="산출금액내역"/>
      <sheetName val="조경내역서"/>
      <sheetName val="설계예산서"/>
      <sheetName val="일위"/>
      <sheetName val="기계경비"/>
      <sheetName val="총투입계"/>
      <sheetName val="공제수량총집계표"/>
      <sheetName val="설비"/>
      <sheetName val="실행견적"/>
      <sheetName val="명세서"/>
      <sheetName val="2공구하도급내역서"/>
      <sheetName val="3.공통공사대비"/>
      <sheetName val="구조물터파기수량집계"/>
      <sheetName val="배수공 시멘트 및 골재량 산출"/>
      <sheetName val="파형강관집계"/>
      <sheetName val="공량(1월22일)"/>
      <sheetName val="견적"/>
      <sheetName val="전기단가조사서"/>
      <sheetName val="요율"/>
      <sheetName val="측구터파기공수량집계"/>
      <sheetName val="96보완계획7.12"/>
      <sheetName val="2000년1차"/>
      <sheetName val="2000전체분"/>
      <sheetName val="예총"/>
      <sheetName val="현장예산"/>
      <sheetName val="본선차로수량집계표"/>
      <sheetName val="연결관암거"/>
      <sheetName val="SG"/>
      <sheetName val="배수철근"/>
      <sheetName val="품셈집계표"/>
      <sheetName val="자재조사표"/>
      <sheetName val="옹벽일반수량"/>
      <sheetName val="범례표"/>
      <sheetName val="한강운반비"/>
      <sheetName val="신우"/>
      <sheetName val="원본(갑지)"/>
      <sheetName val="단열-자재"/>
      <sheetName val="임금단가"/>
      <sheetName val="현장경비"/>
      <sheetName val="방배동내역(리라)"/>
      <sheetName val="건축공사집계표"/>
      <sheetName val="방배동내역 (총괄)"/>
      <sheetName val="부대공사총괄"/>
      <sheetName val="설계서을"/>
      <sheetName val="오수주요자재"/>
      <sheetName val="s"/>
      <sheetName val="12호기내역서(건축분)"/>
      <sheetName val="용역비내역-진짜"/>
      <sheetName val="우수맨홀공제단위수량"/>
      <sheetName val="총집계표"/>
      <sheetName val="부하계산서"/>
      <sheetName val="전선 및 전선관"/>
      <sheetName val="대치판정"/>
      <sheetName val="9.정착구 보강"/>
      <sheetName val="CTEMCOST"/>
      <sheetName val="환경기계공정표 (3)"/>
      <sheetName val="공사비집계"/>
      <sheetName val="3BL공동구_수량"/>
      <sheetName val="단면설계"/>
      <sheetName val="공사기본내용입력"/>
      <sheetName val="SANBAISU"/>
      <sheetName val="배관배선 단가조사"/>
      <sheetName val="일위대가집계"/>
      <sheetName val="연습"/>
      <sheetName val="내역서01"/>
      <sheetName val="준검 내역서"/>
      <sheetName val="EACT10"/>
      <sheetName val="본사공가현황"/>
      <sheetName val="GI-LIST"/>
      <sheetName val="시선유도표지집계표"/>
      <sheetName val="빙장비사양"/>
      <sheetName val="건축공사"/>
      <sheetName val="절대삭제금지"/>
      <sheetName val="우각부보강"/>
      <sheetName val="대창(함평)"/>
      <sheetName val="대창(장성)"/>
      <sheetName val="대창(함평)-창열"/>
      <sheetName val="WORK"/>
      <sheetName val="파일의이용"/>
      <sheetName val="내역서단가산출용"/>
      <sheetName val="준공평가"/>
      <sheetName val="토목검측서"/>
      <sheetName val="비교1"/>
      <sheetName val="Sheet4"/>
      <sheetName val="구의33고"/>
      <sheetName val="내역서(전기)"/>
      <sheetName val="목차"/>
      <sheetName val="1차 내역서"/>
      <sheetName val="slurrywall설계가"/>
      <sheetName val="단가조사-2"/>
      <sheetName val="현장경상비"/>
      <sheetName val="실행내역서"/>
      <sheetName val="2002하반기노임기준"/>
      <sheetName val="음성방향"/>
      <sheetName val="산출기준자료"/>
      <sheetName val="구역화물"/>
      <sheetName val="단위목록"/>
      <sheetName val="시험비"/>
      <sheetName val="일위대가목록"/>
      <sheetName val="빗물받이(910-510-410)"/>
      <sheetName val="할증"/>
      <sheetName val="덕전리"/>
      <sheetName val="수량증감표"/>
      <sheetName val="터파기운반비산출"/>
      <sheetName val="산적토운반비산출"/>
      <sheetName val="적용단가"/>
      <sheetName val="청 구"/>
      <sheetName val="설계산출기초"/>
      <sheetName val="맨홀수량"/>
      <sheetName val="수산(당)"/>
      <sheetName val="을지"/>
      <sheetName val="날개벽(TYPE2)"/>
      <sheetName val="단가 (2)"/>
      <sheetName val="자료입력"/>
      <sheetName val="이토변실(A3-LINE)"/>
      <sheetName val="고유코드_설계"/>
      <sheetName val="도기류"/>
      <sheetName val="확약서"/>
      <sheetName val="내역갑지"/>
      <sheetName val="A-8 PD(도로중앙)"/>
      <sheetName val="9-1차이내역"/>
      <sheetName val="프랜트면허"/>
      <sheetName val="신호등일위대가"/>
      <sheetName val="흄관기초"/>
      <sheetName val="DATA 입력란"/>
      <sheetName val="1. 설계조건 2.단면가정 3. 하중계산"/>
      <sheetName val="BSD (2)"/>
      <sheetName val="일반수량총괄집계"/>
      <sheetName val="차선도색-연장,수량(1)"/>
      <sheetName val="호프"/>
      <sheetName val="200"/>
      <sheetName val="토목(용인)"/>
      <sheetName val="노무비"/>
      <sheetName val="재료비단가"/>
      <sheetName val="공내역"/>
      <sheetName val="사  업  비  수  지  예  산  서"/>
      <sheetName val="터파기단면도(보도)"/>
      <sheetName val="98NS-N"/>
      <sheetName val="현장관리비참조"/>
      <sheetName val="하조서"/>
      <sheetName val="다곡2교"/>
      <sheetName val="포장복구집계"/>
      <sheetName val="흙쌓기도수로설치현황"/>
      <sheetName val="관접합및부설"/>
      <sheetName val="하수급견적대비"/>
      <sheetName val="시점교대"/>
      <sheetName val="계수시트"/>
      <sheetName val="설계가"/>
      <sheetName val="현금흐름"/>
      <sheetName val="Baby일위대가"/>
      <sheetName val="database"/>
      <sheetName val="15"/>
      <sheetName val="시설물단가표"/>
      <sheetName val="노무비단가표"/>
      <sheetName val="기초자료입력"/>
      <sheetName val="몰탈"/>
      <sheetName val="98수문일위"/>
      <sheetName val="1.수인터널"/>
      <sheetName val="기초코드"/>
      <sheetName val="남양내역"/>
      <sheetName val="MAIN_TABLE"/>
      <sheetName val="원가서"/>
      <sheetName val="상 부"/>
      <sheetName val="Customer Databas"/>
      <sheetName val="현장소운반"/>
      <sheetName val="관구보호몰탈"/>
      <sheetName val="대림경상68억"/>
      <sheetName val="MOTOR"/>
      <sheetName val="3연box"/>
      <sheetName val="시멘트"/>
      <sheetName val="내역서을지"/>
      <sheetName val="P4-3"/>
      <sheetName val="도급,하도급 예정금액"/>
      <sheetName val="공비현2"/>
      <sheetName val="6PILE__(돌출)"/>
      <sheetName val="단면_(2)"/>
      <sheetName val="1_설계기준"/>
      <sheetName val="I_설계조건"/>
      <sheetName val="3련_BOX"/>
      <sheetName val="2_2_2입적표"/>
      <sheetName val="도급,하도급_예정금액"/>
      <sheetName val="주식"/>
      <sheetName val="품셈TABLE"/>
      <sheetName val="구성비"/>
      <sheetName val="골조시행"/>
      <sheetName val="도급원가"/>
      <sheetName val="설산1.나"/>
      <sheetName val="본사S"/>
      <sheetName val="교대"/>
      <sheetName val="변경내역대비표(2)"/>
      <sheetName val="목록"/>
      <sheetName val="대가목록"/>
      <sheetName val="관로토공"/>
      <sheetName val="40총괄"/>
      <sheetName val="40집계"/>
      <sheetName val="배수공수량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J直材4"/>
      <sheetName val="실행내역"/>
      <sheetName val="직노"/>
      <sheetName val="가설대가"/>
      <sheetName val="토공대가"/>
      <sheetName val="구조대가"/>
      <sheetName val="포설대가1"/>
      <sheetName val="부대대가"/>
      <sheetName val="제직재"/>
      <sheetName val="6PILE  (돌출)"/>
      <sheetName val="건축내역"/>
      <sheetName val="C-직노1"/>
      <sheetName val="D-경비1"/>
      <sheetName val="대,유,램"/>
      <sheetName val="일위대가목록"/>
      <sheetName val="일위대가"/>
      <sheetName val="중기사용료"/>
      <sheetName val="N賃率_職"/>
      <sheetName val="위치조서"/>
      <sheetName val="일위대가 집계표"/>
      <sheetName val="70%"/>
      <sheetName val="ilch"/>
      <sheetName val="명세서"/>
      <sheetName val="2공구산출내역"/>
      <sheetName val="터파기및재료"/>
      <sheetName val="Sheet1"/>
      <sheetName val="I一般比"/>
      <sheetName val="패널"/>
      <sheetName val="전선 및 전선관"/>
      <sheetName val="단가산출목록표"/>
      <sheetName val="1안"/>
      <sheetName val="입찰안"/>
      <sheetName val="인건비(VOICE)"/>
      <sheetName val="국별인원"/>
      <sheetName val="일위목록"/>
      <sheetName val="내역서1999.8최종"/>
      <sheetName val="동원인원"/>
      <sheetName val="용산1(해보)"/>
      <sheetName val="일위대가(4층원격)"/>
      <sheetName val="1차 내역서"/>
      <sheetName val="설계내역서"/>
      <sheetName val="정산"/>
      <sheetName val="쌍송교"/>
      <sheetName val="수지예산"/>
      <sheetName val="1000 DB구축 부표"/>
      <sheetName val="DATE"/>
      <sheetName val="제-노임"/>
      <sheetName val="설직재-1"/>
      <sheetName val="시설물기초"/>
      <sheetName val="추가대화"/>
      <sheetName val="제경집계"/>
      <sheetName val="표지1"/>
      <sheetName val="별첨-기계경비 산출목록"/>
      <sheetName val="노임단가표"/>
      <sheetName val="자재단가표"/>
      <sheetName val="일위대가표(유단가)"/>
      <sheetName val="수량산출"/>
      <sheetName val="#REF"/>
      <sheetName val="내역서"/>
      <sheetName val="단가산출"/>
      <sheetName val="기자재비"/>
      <sheetName val="산출목록표"/>
      <sheetName val="20관리비율"/>
      <sheetName val="참조자료"/>
      <sheetName val="조명시설"/>
      <sheetName val="AV시스템"/>
      <sheetName val="CAUDIT"/>
      <sheetName val="중기사용료산출근거"/>
      <sheetName val="단가 및 재료비"/>
      <sheetName val="대목"/>
      <sheetName val="단가산출목록"/>
      <sheetName val="실적공사비단가"/>
      <sheetName val="대가"/>
      <sheetName val="노임"/>
      <sheetName val="10.공통-노임단가"/>
      <sheetName val="Sheet3"/>
      <sheetName val="옥외 전력간선공사"/>
      <sheetName val="전기외주내역"/>
      <sheetName val="DATA"/>
      <sheetName val="데이타"/>
      <sheetName val="내역서2안"/>
      <sheetName val="설계명세서"/>
      <sheetName val="SAMPLE"/>
      <sheetName val="유림골조"/>
      <sheetName val="건물"/>
      <sheetName val="CT "/>
      <sheetName val="원가_(2)"/>
      <sheetName val="6PILE__(돌출)"/>
      <sheetName val="일위대가_집계표"/>
      <sheetName val="전선_및_전선관"/>
      <sheetName val="1000_DB구축_부표"/>
      <sheetName val="원가계산서"/>
      <sheetName val="갑지"/>
      <sheetName val="집계표"/>
      <sheetName val="가로등내역서"/>
      <sheetName val="GISDB_단가산출목록"/>
      <sheetName val="GISDB_단가산출표"/>
      <sheetName val="기본일위"/>
      <sheetName val="인건비"/>
      <sheetName val="단가조사"/>
      <sheetName val="단가 "/>
      <sheetName val="일위대가 (PM)"/>
      <sheetName val="시설장비부하계산서"/>
      <sheetName val="9509"/>
      <sheetName val="공정량산출내역서 "/>
      <sheetName val="5흙막이"/>
      <sheetName val="견적서"/>
      <sheetName val="노임이"/>
      <sheetName val="8.PILE  (돌출)"/>
      <sheetName val="공종단가"/>
      <sheetName val="재료"/>
      <sheetName val="설치자재"/>
      <sheetName val="구리토평1전기"/>
      <sheetName val="대"/>
      <sheetName val="자료"/>
      <sheetName val="을"/>
      <sheetName val="물량산출(지점)"/>
      <sheetName val="단"/>
      <sheetName val="일용노임단가2001상"/>
      <sheetName val="WORK"/>
      <sheetName val="일위대가표(교체)"/>
      <sheetName val="2000시행총괄"/>
      <sheetName val="산출"/>
      <sheetName val="노임단가"/>
      <sheetName val="자재단가"/>
      <sheetName val="증감대비"/>
      <sheetName val="도로정위치부표"/>
      <sheetName val="도로조사부표"/>
      <sheetName val="CATV"/>
      <sheetName val="2-1. 경관조명 내역총괄표"/>
      <sheetName val="경율산정.XLS"/>
      <sheetName val="골조시행"/>
      <sheetName val="ABUT수량-A1"/>
      <sheetName val="INPUT"/>
      <sheetName val="날개벽"/>
      <sheetName val="식재일위대가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공문"/>
      <sheetName val="기준FACTOR"/>
      <sheetName val="9811"/>
      <sheetName val="단가산출서"/>
      <sheetName val="전기"/>
      <sheetName val="공사비"/>
      <sheetName val="일위대가(출입)"/>
      <sheetName val="금액내역서"/>
      <sheetName val="현장관리비"/>
      <sheetName val="단가조사서"/>
      <sheetName val="횡 연장"/>
      <sheetName val="암거단위"/>
      <sheetName val="일위대가(가설)"/>
      <sheetName val="ELECTRIC"/>
      <sheetName val="차액보증"/>
      <sheetName val="대공종"/>
      <sheetName val="2분기평가"/>
      <sheetName val="DWG-CAB-I"/>
      <sheetName val="램머"/>
      <sheetName val="기계경비(시간당)"/>
      <sheetName val="2-3.공사비내역서"/>
      <sheetName val="4-2. 기계경비산출"/>
      <sheetName val="7.노무비 근거"/>
      <sheetName val="3-2.일위대가"/>
      <sheetName val="내역"/>
      <sheetName val="전국현황"/>
      <sheetName val="일위(PN)"/>
      <sheetName val="기계경비총괄표"/>
      <sheetName val="일위대가_현장"/>
      <sheetName val="3련 BOX"/>
      <sheetName val="HW"/>
      <sheetName val="범용도입(1차)"/>
      <sheetName val="SW"/>
      <sheetName val="전력"/>
      <sheetName val="특수선일위대가"/>
      <sheetName val="이토변실(A3-LINE)"/>
      <sheetName val="Sheet13"/>
      <sheetName val="Sheet14"/>
      <sheetName val="2000년1차"/>
      <sheetName val="노무비"/>
      <sheetName val="96작생능"/>
      <sheetName val="환율"/>
      <sheetName val="예정공정표 (2)"/>
      <sheetName val="설계서식"/>
      <sheetName val="정부노임단가"/>
      <sheetName val="부하계산서"/>
      <sheetName val="도급FORM"/>
      <sheetName val="덤프"/>
      <sheetName val="석재다짐"/>
      <sheetName val="소운반"/>
      <sheetName val="아스콘"/>
      <sheetName val="장비"/>
      <sheetName val="중기목록표"/>
      <sheetName val="기초자료입력"/>
      <sheetName val="소방"/>
      <sheetName val="기성2"/>
      <sheetName val="PANEL가격"/>
      <sheetName val="도급예산내역서총괄표"/>
      <sheetName val="설계산출기초"/>
      <sheetName val="수량산출2"/>
      <sheetName val="파일의이용"/>
      <sheetName val="데리네이타현황"/>
      <sheetName val="산출기초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실행철강하도"/>
      <sheetName val="급수 (LPM)"/>
      <sheetName val="CTEMCOST"/>
      <sheetName val="전차선로 물량표"/>
      <sheetName val="한강운반비"/>
      <sheetName val="자재"/>
      <sheetName val="일위"/>
      <sheetName val="COST"/>
      <sheetName val="Mc1"/>
      <sheetName val="인원계획-미화"/>
      <sheetName val="익산"/>
      <sheetName val="예산내역"/>
      <sheetName val="총괄수지표"/>
      <sheetName val="설계내역2"/>
      <sheetName val="일위_파일"/>
      <sheetName val="단가대비"/>
      <sheetName val="중기일위대가"/>
      <sheetName val="단가산출서_토목"/>
      <sheetName val="A1"/>
      <sheetName val="회사정보"/>
      <sheetName val="wall"/>
      <sheetName val="내역전기"/>
      <sheetName val="단가(1)"/>
      <sheetName val="BEND LOSS"/>
      <sheetName val="총체보활공정표"/>
      <sheetName val="적용기준표(98년상반기)"/>
      <sheetName val="노임단가(전기·통신)"/>
      <sheetName val="설계"/>
      <sheetName val="시중노임(공사)"/>
      <sheetName val="설비(제출)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  <sheetName val="COVER"/>
      <sheetName val="6. 직접경비"/>
      <sheetName val="설계서"/>
      <sheetName val="출력은 금물"/>
      <sheetName val="총 원가계산"/>
      <sheetName val="물량"/>
      <sheetName val="건축일위"/>
      <sheetName val="그라우팅일위"/>
      <sheetName val="공사개요"/>
      <sheetName val="적현로"/>
      <sheetName val="기본사항"/>
      <sheetName val="내역5"/>
      <sheetName val="대가단최종"/>
      <sheetName val="전기일위목록"/>
      <sheetName val="동력기별"/>
      <sheetName val="BOX전기내역"/>
      <sheetName val="물량표"/>
      <sheetName val="EXPENSE"/>
      <sheetName val="공사내역"/>
      <sheetName val="일용직내역"/>
      <sheetName val="길어깨(현황)"/>
      <sheetName val="Sheet5"/>
      <sheetName val="기본입력"/>
      <sheetName val="깨기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철거산출근거"/>
      <sheetName val="Y-WORK"/>
      <sheetName val="물량내역"/>
      <sheetName val=" 갑  지 "/>
      <sheetName val="돈암사업"/>
      <sheetName val="OPGW기별"/>
      <sheetName val="수목표준대가"/>
      <sheetName val="표지"/>
      <sheetName val="설비원가"/>
      <sheetName val="단위단가"/>
      <sheetName val="BS"/>
      <sheetName val="5-1.설계명세서"/>
      <sheetName val="공사계획서"/>
      <sheetName val="직종별노임단가표"/>
      <sheetName val="산근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정산내역서"/>
      <sheetName val="원가계산서 "/>
      <sheetName val="배관내역"/>
      <sheetName val="품셈표"/>
      <sheetName val="도로단위당"/>
      <sheetName val="3집"/>
      <sheetName val="Sheet2"/>
      <sheetName val="변경내역"/>
      <sheetName val="cp-e1"/>
      <sheetName val="공예율"/>
      <sheetName val="기준표"/>
      <sheetName val="현황"/>
      <sheetName val="프린터현황"/>
      <sheetName val="품셈적용 자료"/>
      <sheetName val="#3E1_GCR"/>
      <sheetName val="설계예산서"/>
      <sheetName val="시중노임"/>
      <sheetName val="요율"/>
      <sheetName val="물가대비표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도근좌표"/>
      <sheetName val="가도공"/>
      <sheetName val="산출내역서"/>
      <sheetName val="시설물"/>
      <sheetName val="유지관리"/>
      <sheetName val="산출내역서 (2)"/>
      <sheetName val="포장절단"/>
      <sheetName val="예가표"/>
      <sheetName val="공량산출서"/>
      <sheetName val="대내"/>
      <sheetName val="시장성초안camera"/>
      <sheetName val="ITEM"/>
      <sheetName val="7.수지"/>
      <sheetName val="납부서"/>
      <sheetName val="노임변동률"/>
      <sheetName val="물가자료"/>
      <sheetName val="건축원가"/>
      <sheetName val="기초단가"/>
      <sheetName val="공통가설"/>
      <sheetName val="맨홀수량산출(1.0×1.0×1.0)"/>
      <sheetName val="단가및재료비"/>
      <sheetName val="여과지동"/>
      <sheetName val="기초자료"/>
      <sheetName val="기초일위"/>
      <sheetName val="시설일위"/>
      <sheetName val="조명일위"/>
      <sheetName val="관급"/>
      <sheetName val="※참고자료※"/>
      <sheetName val="공정량산출내역서_"/>
      <sheetName val="단가_"/>
      <sheetName val="일위대가_(PM)"/>
      <sheetName val="예정공정표_(2)"/>
      <sheetName val="8_PILE__(돌출)"/>
      <sheetName val="물량master"/>
      <sheetName val="S&amp;R"/>
      <sheetName val="data spec"/>
      <sheetName val="하수급견적대비"/>
      <sheetName val="EQT-ESTN"/>
      <sheetName val="내역서(시설)"/>
      <sheetName val="횡배수관"/>
      <sheetName val="부분별수량산출(조합기초)"/>
      <sheetName val="내역서적용수량"/>
      <sheetName val="배수공 시멘트 및 골재량 산출"/>
      <sheetName val="가시설"/>
      <sheetName val="3.하중계산"/>
      <sheetName val="자재표"/>
      <sheetName val="A"/>
      <sheetName val="적격점수&lt;300억미만&gt;"/>
      <sheetName val="전기변내역"/>
      <sheetName val="6공구(당초)"/>
      <sheetName val="5사남"/>
      <sheetName val="당사"/>
      <sheetName val="건축집계"/>
      <sheetName val="갑지1"/>
      <sheetName val="연부97-1"/>
      <sheetName val="금융비용"/>
      <sheetName val="경비2내역"/>
      <sheetName val="실행"/>
      <sheetName val="전기BOX내역서"/>
      <sheetName val="000000"/>
      <sheetName val="문학간접"/>
      <sheetName val="값"/>
      <sheetName val="비탈면보호공수량산출"/>
      <sheetName val="관급자재대"/>
      <sheetName val=" 견적서"/>
      <sheetName val="실행갑지"/>
      <sheetName val="단위중량"/>
      <sheetName val="단위수량"/>
      <sheetName val="b_balju_cho"/>
      <sheetName val="금액"/>
      <sheetName val="판매시설"/>
      <sheetName val="3지구단위"/>
      <sheetName val="단가산출2"/>
      <sheetName val="단가산출1"/>
      <sheetName val="품셈총괄"/>
      <sheetName val="기본DATA Sheet"/>
      <sheetName val="수량총괄"/>
      <sheetName val="98지급계획"/>
      <sheetName val="역간(덕_동)"/>
      <sheetName val="역간(의-덕)"/>
      <sheetName val="을지"/>
      <sheetName val="대가목록"/>
      <sheetName val="환경기계공정표 (3)"/>
      <sheetName val="1"/>
      <sheetName val="소형맨홀"/>
      <sheetName val="Macro1"/>
      <sheetName val="교각1"/>
      <sheetName val="-동력(한전)"/>
      <sheetName val="-전등전열(한전)"/>
      <sheetName val="IEC60364-52(허용전류)"/>
      <sheetName val="토목검측서"/>
      <sheetName val="화전내"/>
      <sheetName val="토목"/>
      <sheetName val="DATA 입력란"/>
      <sheetName val="1. 설계조건 2.단면가정 3. 하중계산"/>
      <sheetName val="부대내역"/>
      <sheetName val="DHEQSUPT"/>
      <sheetName val="산출집계표"/>
      <sheetName val="원재료출고수량"/>
      <sheetName val="b_balju-단가단가단가"/>
      <sheetName val="투찰추정"/>
      <sheetName val="표  지"/>
      <sheetName val="sw1"/>
      <sheetName val="자재단가비교표"/>
      <sheetName val="일위목차"/>
      <sheetName val="SORCE1"/>
      <sheetName val="3"/>
      <sheetName val="관급총괄"/>
      <sheetName val="자재단가표_관로"/>
      <sheetName val="설계조건"/>
      <sheetName val="가시설단위수량"/>
      <sheetName val="대운산출"/>
      <sheetName val="설계표지"/>
      <sheetName val="기계단가"/>
      <sheetName val="7.5.3 BOX-A"/>
      <sheetName val="단가조정표"/>
      <sheetName val="동원인원산출"/>
      <sheetName val="D-3109"/>
      <sheetName val="식음료"/>
      <sheetName val="단위목록"/>
      <sheetName val="시험비"/>
      <sheetName val="구역화물"/>
      <sheetName val="XL4Poppy"/>
      <sheetName val="총투입계"/>
      <sheetName val="설계예시"/>
      <sheetName val="부대공"/>
      <sheetName val="토공"/>
      <sheetName val="포장공"/>
      <sheetName val="3.건축(현장안)"/>
      <sheetName val="anaysis_sheet"/>
      <sheetName val="친환경주택"/>
      <sheetName val="1000_ɄB구축_부표"/>
      <sheetName val="B"/>
      <sheetName val="bm"/>
      <sheetName val="웅진교-S2"/>
      <sheetName val="단관데이터"/>
      <sheetName val="이형관데이터"/>
      <sheetName val="가격조사서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도급양식"/>
      <sheetName val="단위량"/>
      <sheetName val="재료집계표2"/>
      <sheetName val="토적집계표"/>
      <sheetName val="점검총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단가리스트(영상감시시스템)"/>
      <sheetName val="목차"/>
      <sheetName val="간지"/>
      <sheetName val="일위목록표"/>
      <sheetName val="일위대가표"/>
      <sheetName val="   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S1"/>
      <sheetName val="기본단가표"/>
      <sheetName val="단가비교표"/>
      <sheetName val="공사예산하조서(O.K)"/>
      <sheetName val="3.내역서"/>
      <sheetName val="설비2차"/>
      <sheetName val="토량1-1"/>
      <sheetName val="현장조사"/>
      <sheetName val="분석DATA(년도별)"/>
      <sheetName val="회로내역(승인)"/>
      <sheetName val="1.설계조건"/>
      <sheetName val="2호맨홀공제수량"/>
      <sheetName val="냉천부속동"/>
      <sheetName val="가계부"/>
      <sheetName val="제품목록"/>
      <sheetName val="매입매출관리"/>
      <sheetName val="★도급내역"/>
      <sheetName val="설명서 "/>
      <sheetName val="일용노임단가"/>
      <sheetName val="SG"/>
      <sheetName val="1062-x방향 "/>
      <sheetName val="덤프트럭계수"/>
      <sheetName val="날개벽수량표"/>
      <sheetName val="추진배경(LEZ)"/>
      <sheetName val="전국_노후경유차"/>
      <sheetName val="BOX복구단위수량"/>
      <sheetName val="메서,변+증"/>
      <sheetName val="맨홀조서"/>
      <sheetName val="수량집계"/>
      <sheetName val="공구"/>
      <sheetName val="3.설계예산내역서(예산서)"/>
      <sheetName val="2.예정공정표"/>
      <sheetName val="일위대가(뷔페)"/>
      <sheetName val="일반전기C"/>
      <sheetName val="File_관급"/>
      <sheetName val="공정집계"/>
      <sheetName val="부진점(10.09)"/>
      <sheetName val="설비"/>
      <sheetName val="개산공사비"/>
      <sheetName val="자  재"/>
      <sheetName val="건축외주"/>
      <sheetName val="협조전"/>
      <sheetName val="단가산출표"/>
      <sheetName val="지수적용공사비내역서"/>
      <sheetName val="예산총괄표"/>
      <sheetName val="단면가정"/>
      <sheetName val="일위대가목차"/>
      <sheetName val="ELEC"/>
      <sheetName val="참고자료"/>
      <sheetName val="본댐설계"/>
      <sheetName val="1.설계기준"/>
      <sheetName val="96노임기준"/>
      <sheetName val="C.배수관공"/>
      <sheetName val="TOTAL_BOQ"/>
      <sheetName val="Sheet1 (2)"/>
      <sheetName val="동력_산출근거"/>
      <sheetName val="을부담운반비"/>
      <sheetName val="운반비산출"/>
      <sheetName val="설계산출표지"/>
      <sheetName val="토공수량산출"/>
      <sheetName val="토적계산서"/>
      <sheetName val="각입중량산출서"/>
      <sheetName val="QandAJunior"/>
      <sheetName val="CON'C"/>
      <sheetName val="영창26"/>
      <sheetName val="통장출금액"/>
      <sheetName val="토사(PE)"/>
      <sheetName val="품셈TABLE"/>
      <sheetName val="건축공사 집계표"/>
      <sheetName val="골조"/>
      <sheetName val="사업부배부A"/>
      <sheetName val="넉시~922"/>
      <sheetName val="대수산분기~LG918"/>
      <sheetName val="색달~중문"/>
      <sheetName val="중문~삼일"/>
      <sheetName val="신서귀~고근산"/>
      <sheetName val="미악분기~913"/>
      <sheetName val="일위산출근거"/>
      <sheetName val="배수공"/>
      <sheetName val="ABOVEISO(IBL)"/>
      <sheetName val="제잡비 산출내역(실적공사비)"/>
      <sheetName val="단가일람"/>
      <sheetName val="조경일람"/>
      <sheetName val="원가_(2)2"/>
      <sheetName val="일위대가_집계표2"/>
      <sheetName val="6PILE__(돌출)2"/>
      <sheetName val="전선_및_전선관2"/>
      <sheetName val="1차_내역서1"/>
      <sheetName val="옥외_전력간선공사1"/>
      <sheetName val="내역서1999_8최종1"/>
      <sheetName val="별첨-기계경비_산출목록1"/>
      <sheetName val="1000_DB구축_부표2"/>
      <sheetName val="10_공통-노임단가1"/>
      <sheetName val="단가_및_재료비1"/>
      <sheetName val="CT_1"/>
      <sheetName val="8_PILE__(돌출)1"/>
      <sheetName val="단가_1"/>
      <sheetName val="일위대가_(PM)1"/>
      <sheetName val="공정량산출내역서_1"/>
      <sheetName val="예정공정표_(2)1"/>
      <sheetName val="2-3_공사비내역서"/>
      <sheetName val="4-2__기계경비산출"/>
      <sheetName val="7_노무비_근거"/>
      <sheetName val="3-2_일위대가"/>
      <sheetName val="맨홀수량산출(1_0×1_0×1_0)"/>
      <sheetName val="_견적서"/>
      <sheetName val="전차선로_물량표"/>
      <sheetName val="6__직접경비"/>
      <sheetName val="BEND_LOSS"/>
      <sheetName val="1062-x방향_"/>
      <sheetName val="견적서을"/>
      <sheetName val="도체종-상수표"/>
      <sheetName val="단면 (2)"/>
      <sheetName val="9GNG운반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Macro상수"/>
      <sheetName val="도로경계블럭연장조서"/>
      <sheetName val="인사자료총집계"/>
      <sheetName val="기준_국가명"/>
      <sheetName val="공사비_NDE"/>
      <sheetName val="내   역"/>
      <sheetName val="수목데이타 "/>
      <sheetName val="원가계산"/>
      <sheetName val="사업성분석"/>
      <sheetName val="하부철근수량"/>
      <sheetName val="단가산출내역(노임부분수정)"/>
      <sheetName val="0226"/>
      <sheetName val="3.공통공사대비"/>
      <sheetName val="문서원본대장"/>
      <sheetName val="유형자산리드-5700"/>
      <sheetName val="할증 "/>
      <sheetName val="공개"/>
      <sheetName val="품의"/>
      <sheetName val="현경"/>
      <sheetName val="☜사⊥발☞"/>
      <sheetName val="하총"/>
      <sheetName val="하사"/>
      <sheetName val="하내"/>
      <sheetName val="토견"/>
      <sheetName val="구조물"/>
      <sheetName val="구자"/>
      <sheetName val="구견"/>
      <sheetName val="☜발⊥검☞"/>
      <sheetName val="입찰"/>
      <sheetName val="4차원가계산서"/>
      <sheetName val="Sheet6"/>
      <sheetName val="투찰"/>
      <sheetName val="공사비산출내역"/>
      <sheetName val="백호우계수"/>
      <sheetName val="관리,공감"/>
      <sheetName val="저"/>
      <sheetName val="BID"/>
      <sheetName val="자재(원원+원대)"/>
      <sheetName val="장비가동"/>
      <sheetName val="지급자재"/>
      <sheetName val="MYUN(MAC)"/>
      <sheetName val="낙찰표"/>
      <sheetName val="연습"/>
      <sheetName val="교통대책내역"/>
      <sheetName val="남대문빌딩"/>
      <sheetName val="정렬"/>
      <sheetName val="물량산출근거"/>
      <sheetName val="3.실투입(운반)"/>
      <sheetName val="통로box전기"/>
      <sheetName val="설계기준"/>
      <sheetName val="간접"/>
      <sheetName val="BOQ"/>
      <sheetName val="전체내역 (2)"/>
      <sheetName val="장비당단가 (1)"/>
      <sheetName val="실행분석표"/>
      <sheetName val="업체견적(거푸집)"/>
      <sheetName val="FAB별"/>
      <sheetName val="견적대비표"/>
      <sheetName val="도장비"/>
      <sheetName val="잡철물"/>
      <sheetName val="입찰내역 발주처 양식"/>
      <sheetName val="documentation"/>
      <sheetName val="원가계산서(남측)"/>
      <sheetName val="소각장스케줄"/>
      <sheetName val="현장"/>
      <sheetName val="DB"/>
      <sheetName val="도급내역서"/>
      <sheetName val="제출내역 (3)"/>
      <sheetName val="안전시설내역서"/>
      <sheetName val="시방서"/>
      <sheetName val="대로근거"/>
      <sheetName val="Buy vs. Lease Car"/>
      <sheetName val="ESTI."/>
      <sheetName val="DI-ESTI"/>
      <sheetName val="본실행경비"/>
      <sheetName val="대비2"/>
      <sheetName val="영업.일1"/>
      <sheetName val="10월 (2)"/>
      <sheetName val="종합-임현"/>
      <sheetName val="품목"/>
      <sheetName val="도기류"/>
      <sheetName val="gaeyo"/>
      <sheetName val="분석"/>
      <sheetName val="광혁기성"/>
      <sheetName val="2-1__경관조명_내역총괄표1"/>
      <sheetName val="경율산정_XLS1"/>
      <sheetName val="횡_연장1"/>
      <sheetName val="Customer_Databas1"/>
      <sheetName val="2_대외공문1"/>
      <sheetName val="TRE_TABLE1"/>
      <sheetName val="2_냉난방설비공사1"/>
      <sheetName val="7_자동제어공사1"/>
      <sheetName val="3련_BOX1"/>
      <sheetName val="급수_(LPM)1"/>
      <sheetName val="7_수지"/>
      <sheetName val="총_원가계산1"/>
      <sheetName val="data_spec"/>
      <sheetName val="출력은_금물"/>
      <sheetName val="_갑__지_"/>
      <sheetName val="실행내역_"/>
      <sheetName val="기본DATA_Sheet"/>
      <sheetName val="할증_"/>
      <sheetName val="Sheet1_(2)"/>
      <sheetName val="부진점(10_09)"/>
      <sheetName val="자__재"/>
      <sheetName val="5-1_설계명세서"/>
      <sheetName val="장비당단가_(1)"/>
      <sheetName val="3_건축(현장안)"/>
      <sheetName val="원가계산서_"/>
      <sheetName val="품셈적용_자료"/>
      <sheetName val="산출내역서_(2)"/>
      <sheetName val="회관내역_(2)"/>
      <sheetName val="공동내역_(2)"/>
      <sheetName val="쉼터내역_(2)"/>
      <sheetName val="배수공_시멘트_및_골재량_산출"/>
      <sheetName val="DATA_입력란"/>
      <sheetName val="1__설계조건_2_단면가정_3__하중계산"/>
      <sheetName val="3_하중계산"/>
      <sheetName val="환경기계공정표_(3)"/>
      <sheetName val="표__지"/>
      <sheetName val="공사예산하조서(O_K)"/>
      <sheetName val="keyword"/>
      <sheetName val="일위대가(당초)"/>
      <sheetName val="DI_전처리 단가집(계약단가)"/>
      <sheetName val="CA GP2 DI INPUT"/>
      <sheetName val="DI_전처리 단가집(GP1 실적가)"/>
      <sheetName val="CA GP2 전처리-INPUT"/>
      <sheetName val="CA GP2 전처리-INPUT(Back-up)"/>
      <sheetName val="입력"/>
      <sheetName val="물가시세"/>
      <sheetName val="원가 (아파트)"/>
      <sheetName val="경일건물산출근거"/>
      <sheetName val="산출근거"/>
      <sheetName val="토목내역서 (도급단가)"/>
      <sheetName val="동부건설.강릉,테헤란로,강남빌딩"/>
      <sheetName val="Format"/>
      <sheetName val="식생블럭단위수량"/>
      <sheetName val="98수문일위"/>
      <sheetName val="기준2004기존"/>
      <sheetName val="평가집계"/>
      <sheetName val="총괄집계표"/>
      <sheetName val="구분자"/>
      <sheetName val="기계경비"/>
      <sheetName val="6.환경대가"/>
      <sheetName val="건축도급단가"/>
      <sheetName val="실행단가"/>
      <sheetName val="기성내역1"/>
      <sheetName val="재료비노무비"/>
      <sheetName val="공정집계_국별"/>
      <sheetName val="맨홀_공사비"/>
      <sheetName val="소포내역 (2)"/>
      <sheetName val="02"/>
      <sheetName val="측구터파기공수량집계"/>
      <sheetName val="구조물터파기수량집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 refreshError="1"/>
      <sheetData sheetId="562" refreshError="1"/>
      <sheetData sheetId="563" refreshError="1"/>
      <sheetData sheetId="564"/>
      <sheetData sheetId="565">
        <row r="5">
          <cell r="I5">
            <v>0</v>
          </cell>
        </row>
      </sheetData>
      <sheetData sheetId="566"/>
      <sheetData sheetId="567" refreshError="1"/>
      <sheetData sheetId="568">
        <row r="5">
          <cell r="I5" t="str">
            <v>단가</v>
          </cell>
        </row>
      </sheetData>
      <sheetData sheetId="569">
        <row r="7">
          <cell r="I7">
            <v>0</v>
          </cell>
        </row>
      </sheetData>
      <sheetData sheetId="570">
        <row r="7">
          <cell r="I7">
            <v>0</v>
          </cell>
        </row>
      </sheetData>
      <sheetData sheetId="571">
        <row r="7">
          <cell r="I7">
            <v>0</v>
          </cell>
        </row>
      </sheetData>
      <sheetData sheetId="572">
        <row r="7">
          <cell r="I7">
            <v>0</v>
          </cell>
        </row>
      </sheetData>
      <sheetData sheetId="573">
        <row r="7">
          <cell r="I7">
            <v>0</v>
          </cell>
        </row>
      </sheetData>
      <sheetData sheetId="574">
        <row r="7">
          <cell r="I7">
            <v>0</v>
          </cell>
        </row>
      </sheetData>
      <sheetData sheetId="575">
        <row r="7">
          <cell r="I7">
            <v>0</v>
          </cell>
        </row>
      </sheetData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/>
      <sheetData sheetId="858" refreshError="1"/>
      <sheetData sheetId="859" refreshError="1"/>
      <sheetData sheetId="860" refreshError="1"/>
      <sheetData sheetId="8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실행내역"/>
      <sheetName val="직노"/>
      <sheetName val="내역서2안"/>
      <sheetName val="패널"/>
      <sheetName val="기본일위"/>
      <sheetName val="집계"/>
      <sheetName val="Sheet1"/>
      <sheetName val="Sheet2"/>
      <sheetName val="Sheet3"/>
      <sheetName val="J直材4"/>
      <sheetName val="I一般比"/>
      <sheetName val="N賃率-職"/>
      <sheetName val="설직재-1"/>
      <sheetName val="제직재"/>
      <sheetName val="목록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1안"/>
      <sheetName val="조명시설"/>
      <sheetName val="2공구산출내역"/>
      <sheetName val="수량산출"/>
      <sheetName val="견적을지"/>
      <sheetName val="재정비직인"/>
      <sheetName val="재정비내역"/>
      <sheetName val="지적고시내역"/>
      <sheetName val="내역"/>
      <sheetName val="6호기"/>
      <sheetName val="조직"/>
      <sheetName val="데이타"/>
      <sheetName val="식재인부"/>
      <sheetName val="경율산정.XLS"/>
      <sheetName val="을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전기일위대가"/>
      <sheetName val="Sheet1 (2)"/>
      <sheetName val="부하계산서"/>
      <sheetName val="부하(성남)"/>
      <sheetName val="교수설계"/>
      <sheetName val="table"/>
      <sheetName val="Sheet6"/>
      <sheetName val="공정집계_국별"/>
      <sheetName val="Option"/>
      <sheetName val="인제내역"/>
      <sheetName val="252K444"/>
      <sheetName val="최종총괄"/>
      <sheetName val="세부산출내역서"/>
      <sheetName val="공사원가계산서"/>
      <sheetName val="LEGEND"/>
      <sheetName val="표지 (2)"/>
      <sheetName val="내역서1-2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약품공급2"/>
      <sheetName val="적용환율"/>
      <sheetName val="Transaction"/>
      <sheetName val="진주방향"/>
      <sheetName val="마산방향"/>
      <sheetName val="전차선로 물량표"/>
      <sheetName val="단가조사"/>
      <sheetName val="bCord공정"/>
      <sheetName val="e대가"/>
      <sheetName val="g단가"/>
      <sheetName val="h집계"/>
      <sheetName val="재공품기초자료"/>
      <sheetName val="표지"/>
      <sheetName val="설계서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개산공사비"/>
      <sheetName val="금액집계"/>
      <sheetName val="날개수량1.5"/>
      <sheetName val="DATE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토사(PE)"/>
      <sheetName val="공사내역"/>
      <sheetName val="코드"/>
      <sheetName val="20관리비율"/>
      <sheetName val="원본(갑지)"/>
      <sheetName val="세부내역"/>
      <sheetName val="인사자료총집계"/>
      <sheetName val="주요공정"/>
      <sheetName val="입력변수"/>
      <sheetName val="제경비율"/>
      <sheetName val="Customer Databas"/>
      <sheetName val="차액보증"/>
      <sheetName val="건축내역"/>
      <sheetName val="설비단가표"/>
      <sheetName val="건축일위"/>
      <sheetName val="그라우팅일위"/>
      <sheetName val="Baby일위대가"/>
      <sheetName val="C-직노1"/>
      <sheetName val="PROJECT BRIEF(EX.NEW)"/>
      <sheetName val="IMPEADENCE MAP 취수장"/>
      <sheetName val="금융비용"/>
      <sheetName val="갑지(추정)"/>
      <sheetName val="개요"/>
      <sheetName val="공사비예산서(토목분)"/>
      <sheetName val="일위대가표"/>
      <sheetName val="GAEYO"/>
      <sheetName val="소비자가"/>
      <sheetName val="비탈면보호공수량산출"/>
      <sheetName val="공사현황"/>
      <sheetName val="원가계산서"/>
      <sheetName val="설계내역서"/>
      <sheetName val="Sheet5"/>
      <sheetName val="원가 (2)"/>
      <sheetName val="1층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유기공정"/>
      <sheetName val="중기손료"/>
      <sheetName val="공통가설(기준안)"/>
      <sheetName val="정보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전선 및 전선관"/>
      <sheetName val="토적계산"/>
      <sheetName val="sh1"/>
      <sheetName val="ABUT수량-A1"/>
      <sheetName val="구역화물"/>
      <sheetName val="단위목록"/>
      <sheetName val="시험비"/>
      <sheetName val="기계경비목록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설계명세서"/>
      <sheetName val="22전선(P)"/>
      <sheetName val="22전선(L)"/>
      <sheetName val="22전선(R)"/>
      <sheetName val="FitOutConfCentre"/>
      <sheetName val="FAB별"/>
      <sheetName val="연결임시"/>
      <sheetName val="가로등내역서"/>
      <sheetName val="내역서(교량)전체"/>
      <sheetName val="일위대가(계측기설치)"/>
      <sheetName val="6PILE  (돌출)"/>
      <sheetName val="수지예산"/>
      <sheetName val="회사정보"/>
      <sheetName val="산출내역서"/>
      <sheetName val="BOQ건축"/>
      <sheetName val="수목데이타 "/>
      <sheetName val="000000"/>
      <sheetName val="I.설계조건"/>
      <sheetName val="감가상각"/>
      <sheetName val="단위중량"/>
      <sheetName val="_REF"/>
      <sheetName val="설직재_1"/>
      <sheetName val="에어샵공사"/>
      <sheetName val="Macro(ST)"/>
      <sheetName val="부대비율"/>
      <sheetName val="조건입력"/>
      <sheetName val="조건입력(2)"/>
      <sheetName val="장비선정"/>
      <sheetName val="내역서-CCTV"/>
      <sheetName val="copy"/>
      <sheetName val="서식"/>
      <sheetName val="실행"/>
      <sheetName val="danga"/>
      <sheetName val="ilch"/>
      <sheetName val="중기사용료"/>
      <sheetName val="KCS-CA"/>
      <sheetName val="본공사"/>
      <sheetName val="심사계산"/>
      <sheetName val="심사물량"/>
      <sheetName val="INPUT"/>
      <sheetName val="5.연간운전비계산서"/>
      <sheetName val="G.R300경비"/>
      <sheetName val="을-ATYPE"/>
      <sheetName val="2회내역"/>
      <sheetName val="설비원가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대조표(0108)"/>
      <sheetName val="간접"/>
      <sheetName val="하중계산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빗물받이(910-510-410)"/>
      <sheetName val="토목"/>
      <sheetName val="Sheet1_(2)"/>
      <sheetName val="식재"/>
      <sheetName val="시설물"/>
      <sheetName val="식재출력용"/>
      <sheetName val="유지관리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COVER-P"/>
      <sheetName val="실행철강하도"/>
      <sheetName val="말뚝지지력산정"/>
      <sheetName val="본서하반기"/>
      <sheetName val="하반기(지구대)"/>
      <sheetName val="토공사(흙막이)"/>
      <sheetName val="인부신상자료"/>
      <sheetName val="기둥(원형)"/>
      <sheetName val="교각1"/>
      <sheetName val="단면 (2)"/>
      <sheetName val="COPING"/>
      <sheetName val="작업시작"/>
      <sheetName val="공비대비"/>
      <sheetName val="우수"/>
      <sheetName val="가압장(토목)"/>
      <sheetName val="미장공사"/>
      <sheetName val="가설공사"/>
      <sheetName val="목공사"/>
      <sheetName val="48일위"/>
      <sheetName val="날개벽"/>
      <sheetName val="이토변실"/>
      <sheetName val="노무비단가"/>
      <sheetName val="일위대가(가설)"/>
      <sheetName val="70%"/>
      <sheetName val="기계공사"/>
      <sheetName val="날개벽수량표"/>
      <sheetName val="94"/>
      <sheetName val="DB구축"/>
      <sheetName val="수량집계1"/>
      <sheetName val="수량집계2"/>
      <sheetName val="전력"/>
      <sheetName val="TOWER 10TON"/>
      <sheetName val="수정시산표"/>
      <sheetName val="수리결과"/>
      <sheetName val="원본 (4)"/>
      <sheetName val="소방사항"/>
      <sheetName val="전계가"/>
      <sheetName val="가시설흙막이"/>
      <sheetName val="콘_재료분리(1)"/>
      <sheetName val="조건표"/>
      <sheetName val="산출"/>
      <sheetName val="FURNITURE-01"/>
      <sheetName val="경상직원"/>
      <sheetName val="2F_회의실견적(5_14_일대)1"/>
      <sheetName val="_HIT-&gt;HMC_견적(3900)1"/>
      <sheetName val="단가_(2)1"/>
      <sheetName val="경율산정_XLS1"/>
      <sheetName val="표지_(2)"/>
      <sheetName val="전차선로_물량표"/>
      <sheetName val="날개수량1_5"/>
      <sheetName val="Customer_Databas"/>
      <sheetName val="IMPEADENCE_MAP_취수장"/>
      <sheetName val="PROJECT_BRIEF(EX_NEW)"/>
      <sheetName val="2F_회의실견적(5_14_일대)2"/>
      <sheetName val="_HIT-&gt;HMC_견적(3900)2"/>
      <sheetName val="단가_(2)2"/>
      <sheetName val="경율산정_XLS2"/>
      <sheetName val="Sheet1_(2)1"/>
      <sheetName val="표지_(2)1"/>
      <sheetName val="전차선로_물량표1"/>
      <sheetName val="날개수량1_51"/>
      <sheetName val="Customer_Databas1"/>
      <sheetName val="IMPEADENCE_MAP_취수장1"/>
      <sheetName val="PROJECT_BRIEF(EX_NEW)1"/>
      <sheetName val="적용토목"/>
      <sheetName val="자재단가비교표"/>
      <sheetName val="공통가설"/>
      <sheetName val="공사개요"/>
      <sheetName val="공문"/>
      <sheetName val="맨홀수량산출"/>
      <sheetName val="목표세부명세"/>
      <sheetName val="방호벽"/>
      <sheetName val="산출내역서집계표"/>
      <sheetName val="basic_info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00000"/>
      <sheetName val="부대"/>
      <sheetName val="일위CODE"/>
      <sheetName val="일반수량총괄"/>
      <sheetName val="공내역"/>
      <sheetName val="POL6차-PIPING"/>
      <sheetName val="교각계산"/>
      <sheetName val="견적서"/>
      <sheetName val="40총괄"/>
      <sheetName val="40집계"/>
      <sheetName val="등록자료"/>
      <sheetName val="자료"/>
      <sheetName val="기초공"/>
      <sheetName val="선로정수계산"/>
      <sheetName val="산출근거"/>
      <sheetName val="2호맨홀공제수량"/>
      <sheetName val="업체명"/>
      <sheetName val="관리"/>
      <sheetName val="백암비스타내역"/>
      <sheetName val="유림총괄"/>
      <sheetName val="1000 DB구축 부표"/>
      <sheetName val="126.255"/>
      <sheetName val=""/>
      <sheetName val="리츠"/>
      <sheetName val="공종목록표"/>
      <sheetName val="목차"/>
      <sheetName val="도근좌표"/>
      <sheetName val="계림(함평)"/>
      <sheetName val="계림(장성)"/>
      <sheetName val="항목별"/>
      <sheetName val="EACT10"/>
      <sheetName val="견적서_1개매장"/>
      <sheetName val="MOTOR"/>
      <sheetName val="실행예산"/>
      <sheetName val="Sheet22"/>
      <sheetName val="N賃率_職"/>
      <sheetName val="일위대가_4층원격_"/>
      <sheetName val="Book4.xls"/>
      <sheetName val="장비부하"/>
      <sheetName val="수리보고서비"/>
      <sheetName val="미익SUB"/>
      <sheetName val="매매"/>
      <sheetName val="공수집계"/>
      <sheetName val="내역 (2)"/>
      <sheetName val="견적"/>
      <sheetName val="CTEMCOST"/>
      <sheetName val="일위산출"/>
      <sheetName val="종배수관"/>
      <sheetName val="48수량"/>
      <sheetName val="22수량"/>
      <sheetName val="49일위"/>
      <sheetName val="22일위"/>
      <sheetName val="49수량"/>
      <sheetName val="사업분석"/>
      <sheetName val="금융"/>
      <sheetName val="하수급견적대비"/>
      <sheetName val="강재창호(작업중)"/>
      <sheetName val="강재창호(변경후작업중)"/>
      <sheetName val="b_balju_cho"/>
      <sheetName val="수량산출내역1115"/>
      <sheetName val="Tool"/>
      <sheetName val="사유서제출현황-2"/>
      <sheetName val="1.우편집중내역서"/>
      <sheetName val="기본1"/>
      <sheetName val="수정일위대가"/>
      <sheetName val="이름정의"/>
      <sheetName val="당초계약"/>
      <sheetName val="변경내역"/>
      <sheetName val="설계조건"/>
      <sheetName val="외자내역"/>
      <sheetName val="외자배분"/>
      <sheetName val="기성내역서"/>
      <sheetName val="평야부단가"/>
      <sheetName val="실행내역서 "/>
      <sheetName val="기본DATA"/>
      <sheetName val="상반기손익차2총괄"/>
      <sheetName val="적용기준표(98년상반기)"/>
      <sheetName val="기본사항"/>
      <sheetName val="투찰"/>
      <sheetName val="01AC"/>
      <sheetName val="조견표"/>
      <sheetName val="설계"/>
      <sheetName val="물량산출근거"/>
      <sheetName val="2002하반기노임기준"/>
      <sheetName val="BSD (2)"/>
      <sheetName val="파일구성"/>
      <sheetName val="일위대가총괄표 2(설치)"/>
      <sheetName val="내역서 "/>
      <sheetName val="1.설계기준"/>
      <sheetName val="마산방향철근집계"/>
      <sheetName val="업무분장"/>
      <sheetName val="터파기및재료"/>
      <sheetName val="기초일위"/>
      <sheetName val="단중표"/>
      <sheetName val="코드정보"/>
      <sheetName val="단가조사표 (2)"/>
      <sheetName val="_산근2_"/>
      <sheetName val="_산근4_"/>
      <sheetName val="_산근5_"/>
      <sheetName val="공통비(전체)"/>
      <sheetName val="형틀공사"/>
      <sheetName val="교대(A1-A2)"/>
      <sheetName val="대비표(토공1안)"/>
      <sheetName val="몸체(460×600)"/>
      <sheetName val="투찰금액"/>
      <sheetName val="단가조사-2"/>
      <sheetName val="부관맨홀조서"/>
      <sheetName val="품셈표"/>
      <sheetName val="PI"/>
      <sheetName val="포장직선구간"/>
      <sheetName val="수량산출서-2"/>
      <sheetName val="LOPCALC"/>
      <sheetName val="AC포장수량"/>
      <sheetName val="현장근무일지 (3)"/>
      <sheetName val="Linkedin_Lead ad"/>
      <sheetName val="Facebook_Lead ad"/>
      <sheetName val="Facebook_Page Like ad"/>
      <sheetName val="내역서1999_8최종"/>
      <sheetName val="내역서1999_8최종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#REF"/>
      <sheetName val="설계내역서"/>
      <sheetName val="현장경비"/>
      <sheetName val="단가"/>
      <sheetName val="교대(A1-A2)"/>
      <sheetName val="공사개요"/>
      <sheetName val="내역서"/>
      <sheetName val="인건비"/>
      <sheetName val="대비"/>
      <sheetName val="Dae_Jiju"/>
      <sheetName val="Sikje_ingun"/>
      <sheetName val="TREE_D"/>
      <sheetName val="MIJIBI"/>
      <sheetName val="경비"/>
      <sheetName val="일위대가"/>
      <sheetName val="실행내역"/>
      <sheetName val="교대(A1)"/>
      <sheetName val="견적의뢰서"/>
      <sheetName val="배수공"/>
      <sheetName val="집계표"/>
      <sheetName val="건축내역"/>
      <sheetName val="가격조사서"/>
      <sheetName val="사용성검토"/>
      <sheetName val="해평견적"/>
      <sheetName val="Sheet1 (2)"/>
      <sheetName val="청천내"/>
      <sheetName val="재료비"/>
      <sheetName val="별표총괄"/>
      <sheetName val="총괄내역서"/>
      <sheetName val="시공여유율"/>
      <sheetName val="BID"/>
      <sheetName val="양수장(기계)"/>
      <sheetName val="Sheet1"/>
      <sheetName val="장비집계"/>
      <sheetName val="노임"/>
      <sheetName val="실행철강하도"/>
      <sheetName val="EUL"/>
      <sheetName val="일H35Y4"/>
      <sheetName val="동력부하계산"/>
      <sheetName val="대림경상68억"/>
      <sheetName val="제수"/>
      <sheetName val="공기"/>
      <sheetName val="노무비계"/>
      <sheetName val="부하(성남)"/>
      <sheetName val="공통가설"/>
      <sheetName val="공사비총괄표"/>
      <sheetName val="공종별"/>
      <sheetName val="Sheet17"/>
      <sheetName val="도시가스현황"/>
      <sheetName val="내역"/>
      <sheetName val="간접"/>
      <sheetName val="단위단가"/>
      <sheetName val="중기사용료"/>
      <sheetName val="새공통"/>
      <sheetName val="대전-교대(A1-A2)"/>
      <sheetName val="물가변동 총괄서"/>
      <sheetName val="수량조서(신)"/>
      <sheetName val="금액내역서"/>
      <sheetName val="취수탑"/>
      <sheetName val="맨홀수량"/>
      <sheetName val="설계조건"/>
      <sheetName val="허용전류-IEC"/>
      <sheetName val="허용전류-IEC DATA"/>
      <sheetName val="변수데이타"/>
      <sheetName val="Sheet3"/>
      <sheetName val="제잡비"/>
      <sheetName val="증감내역서"/>
      <sheetName val="저"/>
      <sheetName val="현황산출서"/>
      <sheetName val="기초1"/>
      <sheetName val="본선 토공 분배표"/>
      <sheetName val="방배동내역(리라)"/>
      <sheetName val="건축공사집계표"/>
      <sheetName val="방배동내역 (총괄)"/>
      <sheetName val="부대공사총괄"/>
      <sheetName val="낙찰표"/>
      <sheetName val="조명시설"/>
      <sheetName val="프랜트면허"/>
      <sheetName val="토목주소"/>
      <sheetName val="부속동"/>
      <sheetName val="ASALTOTA"/>
      <sheetName val="인사자료총집계"/>
      <sheetName val="TEST1"/>
      <sheetName val="평가데이터"/>
      <sheetName val="EQUIP LIST"/>
      <sheetName val="수량집계"/>
      <sheetName val="7.1유효폭"/>
      <sheetName val="기본단가"/>
      <sheetName val="DATE"/>
      <sheetName val="현장관리비 산출내역"/>
      <sheetName val="노임단가"/>
      <sheetName val="36+45-113-18+19+20I"/>
      <sheetName val="현장관리비"/>
      <sheetName val="정부노임단가"/>
      <sheetName val="특수선일위대가"/>
      <sheetName val="장비내역서"/>
      <sheetName val="부하계산서"/>
      <sheetName val="방배동내역(한영)"/>
      <sheetName val="CTEMCOST"/>
      <sheetName val="노무비단가"/>
      <sheetName val="단면치수"/>
      <sheetName val="도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데이타"/>
      <sheetName val="변경내역대비표(2)"/>
      <sheetName val="단면 (2)"/>
      <sheetName val="토사(PE)"/>
      <sheetName val="갑지1"/>
      <sheetName val="구조물견적"/>
      <sheetName val="물가시세"/>
      <sheetName val="자료"/>
      <sheetName val="Y-WORK"/>
      <sheetName val="INPUT"/>
      <sheetName val="수량3"/>
      <sheetName val="3.공통공사대비"/>
      <sheetName val="000000"/>
      <sheetName val="공사비예산서(토목분)"/>
      <sheetName val="물량"/>
      <sheetName val="뚝토공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공문"/>
      <sheetName val="D01"/>
      <sheetName val="D02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주식"/>
      <sheetName val="영동(D)"/>
      <sheetName val="원형1호맨홀토공수량"/>
      <sheetName val="BOX 본체"/>
      <sheetName val="MAT"/>
      <sheetName val="갑지(추정)"/>
      <sheetName val="JUCKEYK"/>
      <sheetName val=" "/>
      <sheetName val="WORK"/>
      <sheetName val="외자배분"/>
      <sheetName val="외자내역"/>
      <sheetName val="일위대가(가설)"/>
      <sheetName val="표지"/>
      <sheetName val="단가조사표"/>
      <sheetName val="설계개요"/>
      <sheetName val="예가표"/>
      <sheetName val="출자한도"/>
      <sheetName val="각사별공사비분개 "/>
      <sheetName val="바닥판"/>
      <sheetName val="1,2,3,4,5단위수량"/>
      <sheetName val="해외법인"/>
      <sheetName val="JUCK"/>
      <sheetName val="일년TOTAL"/>
      <sheetName val="총괄표"/>
      <sheetName val="적용률"/>
      <sheetName val="전기"/>
      <sheetName val="침하계"/>
      <sheetName val="자재단가"/>
      <sheetName val="대로근거"/>
      <sheetName val="중로근거"/>
      <sheetName val="경비2내역"/>
      <sheetName val="을 2"/>
      <sheetName val="을 1"/>
      <sheetName val="일위대가표"/>
      <sheetName val="자재수량"/>
      <sheetName val="정SW_원_"/>
      <sheetName val="입찰안"/>
      <sheetName val="차액보증"/>
      <sheetName val="현장지지물물량"/>
      <sheetName val="기계경비(시간당)"/>
      <sheetName val="램머"/>
      <sheetName val="SG"/>
      <sheetName val="제경비"/>
      <sheetName val="실적"/>
      <sheetName val="입력(K0)"/>
      <sheetName val="노무비"/>
      <sheetName val="찍기"/>
      <sheetName val="별표"/>
      <sheetName val="자재조사표"/>
      <sheetName val="9GNG운반"/>
      <sheetName val="터널전기"/>
      <sheetName val="9811"/>
      <sheetName val="Sheet5"/>
      <sheetName val="발생토"/>
      <sheetName val="계수시트"/>
      <sheetName val="식재인부"/>
      <sheetName val="간접비"/>
      <sheetName val="6호기"/>
      <sheetName val="유기공정"/>
      <sheetName val="Sheet2"/>
      <sheetName val="설계흐름도"/>
      <sheetName val="S1"/>
      <sheetName val="연돌일위집계"/>
      <sheetName val="정렬"/>
      <sheetName val="COVER-P"/>
      <sheetName val="2006납품"/>
      <sheetName val="6PILE  (돌출)"/>
      <sheetName val="70%"/>
      <sheetName val="기기리스트"/>
      <sheetName val="노임이"/>
      <sheetName val="산출금액내역"/>
      <sheetName val="견적대비표"/>
      <sheetName val="공내역서"/>
      <sheetName val="단위중기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공문(신)"/>
      <sheetName val="적용단가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L-type"/>
      <sheetName val="표준건축비"/>
      <sheetName val="수량산출"/>
      <sheetName val="결재갑지"/>
      <sheetName val="일위대가(건축)"/>
      <sheetName val="D-3109"/>
      <sheetName val="ABUT수량-A1"/>
      <sheetName val="1.취수장"/>
      <sheetName val="마감사양"/>
      <sheetName val="터널조도"/>
      <sheetName val="기성집계"/>
      <sheetName val="전체"/>
      <sheetName val="3련 BOX"/>
      <sheetName val="TB-내역서"/>
      <sheetName val="Pier 3"/>
      <sheetName val="용수간선"/>
      <sheetName val="간선계산"/>
      <sheetName val="BOX(1.5X1.5)"/>
      <sheetName val="1호맨홀토공"/>
      <sheetName val="수목단가"/>
      <sheetName val="시설수량표"/>
      <sheetName val="기초단가"/>
      <sheetName val="조건표"/>
      <sheetName val="을"/>
      <sheetName val="와동25-3(변경)"/>
      <sheetName val="매립"/>
      <sheetName val="관로토공"/>
      <sheetName val="신천교(음성)"/>
      <sheetName val="중기일위대가"/>
      <sheetName val="Sheet6"/>
      <sheetName val="기성금내역서"/>
      <sheetName val="자바라1"/>
      <sheetName val="해외 연수비용 계산-삭제"/>
      <sheetName val="해외 기술훈련비 (합계)"/>
      <sheetName val="2000년1차"/>
      <sheetName val="결과조달"/>
      <sheetName val="옹벽(수량)"/>
      <sheetName val="12호기내역서(건축분)"/>
      <sheetName val="암거날개벽"/>
      <sheetName val="2"/>
      <sheetName val="Sheet4"/>
      <sheetName val="품셈TABLE"/>
      <sheetName val="배명(단가)"/>
      <sheetName val="옹벽수량집계"/>
      <sheetName val="1SPAN"/>
      <sheetName val="기초"/>
      <sheetName val="수량집계표"/>
      <sheetName val="공종별수량집계"/>
      <sheetName val="골조시행"/>
      <sheetName val="TYPE A"/>
      <sheetName val="기둥(원형)"/>
      <sheetName val="U-TYPE(1)"/>
      <sheetName val="맨홀토공산출"/>
      <sheetName val="부도어음"/>
      <sheetName val="Baby일위대가"/>
      <sheetName val="7-3단면_상시"/>
      <sheetName val="T기성9605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금융비용"/>
      <sheetName val="1ST"/>
      <sheetName val="WEON"/>
      <sheetName val="기경집계"/>
      <sheetName val="시설물일위"/>
      <sheetName val="FORM-0"/>
      <sheetName val="구성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수정2"/>
      <sheetName val="산출근거"/>
      <sheetName val="단가산출1"/>
      <sheetName val="단가산출2"/>
      <sheetName val="철거산출근거"/>
      <sheetName val="원가1(기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영업2"/>
      <sheetName val="C &amp; G RHS"/>
      <sheetName val="산출내역서집계표"/>
      <sheetName val="장비투입 (2)"/>
      <sheetName val="장문교(대전)"/>
      <sheetName val="#10거푸집유로폼(0~7m)"/>
      <sheetName val="상부하중"/>
      <sheetName val="풍하중1"/>
      <sheetName val="2000년 공정표"/>
      <sheetName val="경영상태"/>
      <sheetName val="96까지"/>
      <sheetName val="97년"/>
      <sheetName val="98이후"/>
      <sheetName val="수량명세서"/>
      <sheetName val="공사내역"/>
      <sheetName val="메서,변+증"/>
      <sheetName val="K55수출"/>
      <sheetName val="c_balju"/>
      <sheetName val="방송(체육관)"/>
      <sheetName val="국공유지및사유지"/>
      <sheetName val="포장물량집계"/>
      <sheetName val="날개벽수량표"/>
      <sheetName val="L형옹벽단위수량(35)"/>
      <sheetName val="L형옹벽단위수량(25)"/>
      <sheetName val="광산내역"/>
      <sheetName val="건축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1공구 건정토건 토공"/>
      <sheetName val="단기차입금"/>
      <sheetName val="5사남"/>
      <sheetName val="CC16-내역서"/>
      <sheetName val="Total"/>
      <sheetName val="식재"/>
      <sheetName val="시설물"/>
      <sheetName val="식재출력용"/>
      <sheetName val="유지관리"/>
      <sheetName val="1안98Billing"/>
      <sheetName val="유림골조"/>
      <sheetName val="설비원가"/>
      <sheetName val="예산총괄표"/>
      <sheetName val="투자효율분석"/>
      <sheetName val="설계명세서"/>
      <sheetName val="9"/>
      <sheetName val="설계기준"/>
      <sheetName val="DANGA"/>
      <sheetName val="전기일위대가"/>
      <sheetName val="신림자금"/>
      <sheetName val="일위대가목차"/>
      <sheetName val="변경내역"/>
      <sheetName val="목표세부명세"/>
      <sheetName val="선로정수계산"/>
      <sheetName val="수문보고"/>
      <sheetName val="날개벽(시점좌측)"/>
      <sheetName val="참조"/>
      <sheetName val="간접1"/>
      <sheetName val="실시공"/>
      <sheetName val="기성내역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°©Áö"/>
      <sheetName val="기지국"/>
      <sheetName val="수질정화시설"/>
      <sheetName val="교대시점"/>
      <sheetName val="비탈면보호공수량산출"/>
      <sheetName val="CAL"/>
      <sheetName val="L_type"/>
      <sheetName val="토공산출(주차장)"/>
      <sheetName val="CON포장수량"/>
      <sheetName val="ACUNIT"/>
      <sheetName val="CONUNIT"/>
      <sheetName val="포장공"/>
      <sheetName val="간지"/>
      <sheetName val="신우"/>
      <sheetName val="과천MAIN"/>
      <sheetName val="물량표"/>
      <sheetName val="변경원가서갑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품셈기준"/>
      <sheetName val="증감대비"/>
      <sheetName val="0"/>
      <sheetName val="부대공사"/>
      <sheetName val="조내역"/>
      <sheetName val="교각계산"/>
      <sheetName val="FAB별"/>
      <sheetName val="개산공사비"/>
      <sheetName val="증가분"/>
      <sheetName val="증가수정"/>
      <sheetName val="문의사항"/>
      <sheetName val="수수료율표"/>
      <sheetName val="jobhist"/>
      <sheetName val="건축공사요약표"/>
      <sheetName val="집계내역서(가압장)"/>
      <sheetName val="Process Piping"/>
      <sheetName val="BQ(실행)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흐름도"/>
      <sheetName val="5.3 단면가정"/>
      <sheetName val="화전내"/>
      <sheetName val="2000용수잠관-수량집계"/>
      <sheetName val="은행"/>
      <sheetName val="MOTOR"/>
      <sheetName val="TYPE-A"/>
      <sheetName val="수량산출서-2"/>
      <sheetName val="수리결과"/>
      <sheetName val="단위수량"/>
      <sheetName val="총괄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철골공사"/>
      <sheetName val="공종별집계표"/>
      <sheetName val="설산1.나"/>
      <sheetName val="본사S"/>
      <sheetName val="상행-교대(A1-A2)"/>
      <sheetName val="1.토공"/>
      <sheetName val="설비"/>
      <sheetName val="깨기"/>
      <sheetName val="전라자금"/>
      <sheetName val="9509"/>
      <sheetName val="철근단면적"/>
      <sheetName val="목록"/>
      <sheetName val="TYPE-1"/>
      <sheetName val="집1"/>
      <sheetName val="철근총괄집계표"/>
      <sheetName val="개화1교"/>
      <sheetName val="2연BOX"/>
      <sheetName val="업무처리전"/>
      <sheetName val="960318-1"/>
      <sheetName val="충주"/>
      <sheetName val="성곽내역서"/>
      <sheetName val="Korease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소비자가"/>
      <sheetName val="공사비증감"/>
      <sheetName val="TYPE1"/>
      <sheetName val="철근량"/>
      <sheetName val="20관리비율"/>
      <sheetName val="49일위"/>
      <sheetName val="경비_원본"/>
      <sheetName val="산근터빈"/>
      <sheetName val="기성신청"/>
      <sheetName val="내역서(기성청구)"/>
      <sheetName val="구역화물"/>
      <sheetName val="잡비계산"/>
      <sheetName val="예가대비"/>
      <sheetName val="사통"/>
      <sheetName val="원가계산"/>
      <sheetName val="원가계산서(남측)"/>
      <sheetName val="FB25JN"/>
      <sheetName val="40단가산출서"/>
      <sheetName val="STRA2"/>
      <sheetName val="CATCH_BASIN"/>
      <sheetName val="입출재고현황_(2)"/>
      <sheetName val="Man_Hole"/>
      <sheetName val="Process_Piping"/>
      <sheetName val="자재 집계표"/>
      <sheetName val="수량산출서 갑지"/>
      <sheetName val="A-100전제"/>
      <sheetName val="도장수량(하1)"/>
      <sheetName val="주형"/>
      <sheetName val="역T형"/>
      <sheetName val="PILE"/>
      <sheetName val="인천성심병원"/>
      <sheetName val="일반공사"/>
      <sheetName val="SPEC"/>
      <sheetName val="DC-2303"/>
      <sheetName val="O＆P"/>
      <sheetName val="결재판(삭제하지말아주세요)"/>
      <sheetName val="배관내역"/>
      <sheetName val="산출서양식01"/>
      <sheetName val="Raw Data"/>
      <sheetName val="중동공구"/>
      <sheetName val="COA-17"/>
      <sheetName val="C-18"/>
      <sheetName val="견적서"/>
      <sheetName val="산출내역서"/>
      <sheetName val="원가"/>
      <sheetName val="교통대책내역"/>
      <sheetName val="PI"/>
      <sheetName val="FLA"/>
      <sheetName val="할증 "/>
      <sheetName val="PHC파일 천공 및 항타"/>
      <sheetName val="1TL종점(1)"/>
      <sheetName val="Calculation"/>
      <sheetName val="토공사"/>
      <sheetName val="품의서"/>
      <sheetName val="조도계산서 (도서)"/>
      <sheetName val="주공 갑지"/>
      <sheetName val="내역표지"/>
      <sheetName val="공문갑지"/>
      <sheetName val="을지"/>
      <sheetName val="tggwan(mac)"/>
      <sheetName val="우각부보강"/>
      <sheetName val="중기비"/>
      <sheetName val="xxxxxx"/>
      <sheetName val="SBT NO Proj. Controlling Report"/>
      <sheetName val="품의"/>
      <sheetName val="경산"/>
      <sheetName val="공종별집계표(건축)"/>
      <sheetName val="FOOTING단면력"/>
      <sheetName val="견적서세부내용"/>
      <sheetName val="견적내용입력"/>
      <sheetName val="견적"/>
      <sheetName val="토적표"/>
      <sheetName val="펌프장수량산출(토)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S12"/>
      <sheetName val="S9"/>
      <sheetName val="S14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시멘트"/>
      <sheetName val="음료실행"/>
      <sheetName val="Quantity"/>
      <sheetName val="??"/>
      <sheetName val="공사원가"/>
      <sheetName val="금융구조검토"/>
      <sheetName val="삼성전기"/>
      <sheetName val="산1~6"/>
      <sheetName val="참고"/>
      <sheetName val="PKG"/>
      <sheetName val="5.모델링"/>
      <sheetName val="하도내역 (철콘)"/>
      <sheetName val="AC포장수량"/>
      <sheetName val="수량이동"/>
      <sheetName val="토목"/>
      <sheetName val="APT"/>
      <sheetName val="입적표"/>
      <sheetName val="CONCRETE"/>
      <sheetName val="충돌 내용"/>
      <sheetName val="예산서"/>
      <sheetName val="3BL공동구 수량"/>
      <sheetName val="기초공"/>
      <sheetName val="소일위대가코드표"/>
      <sheetName val="부안일위"/>
      <sheetName val="R.C RAHMEN 해석"/>
      <sheetName val="G2설비도급"/>
      <sheetName val="UB2"/>
      <sheetName val="21301동"/>
      <sheetName val="작성방법"/>
      <sheetName val="허용전류_IEC"/>
      <sheetName val="허용전류_IEC DATA"/>
      <sheetName val="기안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배수내역"/>
      <sheetName val="퇴직공제"/>
      <sheetName val="건강보험료"/>
      <sheetName val="노인장기요양보험료"/>
      <sheetName val="구체"/>
      <sheetName val="공사유형"/>
      <sheetName val="맨홀수량집계"/>
      <sheetName val="h-013211-2"/>
      <sheetName val="가설건물"/>
      <sheetName val="방음벽연장집계-여기까지만 출력"/>
      <sheetName val="G.R300경비"/>
      <sheetName val="관급"/>
      <sheetName val="자"/>
      <sheetName val="노"/>
      <sheetName val="2월가격표-ESG-1월"/>
      <sheetName val="기둥"/>
      <sheetName val="Du toan"/>
      <sheetName val="Keothep"/>
      <sheetName val="Re-bar"/>
      <sheetName val="냉매배관"/>
      <sheetName val="드레인"/>
      <sheetName val="기타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건축원가계산서"/>
      <sheetName val="2차선환산길이"/>
      <sheetName val="9609Aß"/>
      <sheetName val="업무계획1"/>
      <sheetName val="공통부대비"/>
      <sheetName val="장비 (2)"/>
      <sheetName val="지수적용공사비내역서"/>
      <sheetName val="SANBAISU"/>
      <sheetName val="공사종류(참고)"/>
      <sheetName val="세부내역서"/>
      <sheetName val="동원인원산출"/>
      <sheetName val="DHEQSUPT"/>
      <sheetName val="B"/>
      <sheetName val="WEIGHT_LIST"/>
      <sheetName val="산#2-1_(2)"/>
      <sheetName val="_x0000__x0008__x0000__x0004__x0000_"/>
      <sheetName val="ࠀ฀ࠀ؀ԀЀԀ̀"/>
      <sheetName val="우수"/>
      <sheetName val="포장절단"/>
      <sheetName val="전계가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공정data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변수값"/>
      <sheetName val="중기상차"/>
      <sheetName val="AS복구"/>
      <sheetName val="중기터파기"/>
      <sheetName val="L형옹벽(key)"/>
      <sheetName val="TRE TABLE"/>
      <sheetName val="순환펌프"/>
      <sheetName val="저수조"/>
      <sheetName val="급,배기팬"/>
      <sheetName val="급탕순환펌프"/>
      <sheetName val="N賃率-職"/>
      <sheetName val="3.바닥판설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 refreshError="1"/>
      <sheetData sheetId="957" refreshError="1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D-경비1"/>
      <sheetName val="일위대가"/>
      <sheetName val="기계"/>
      <sheetName val="N賃率-職"/>
      <sheetName val="설비원가"/>
      <sheetName val="단가표 "/>
      <sheetName val="내역서(실)"/>
      <sheetName val="도"/>
      <sheetName val="날개벽(좌,우=60도-4개)"/>
      <sheetName val="1-1"/>
      <sheetName val="산출목록표"/>
      <sheetName val="총괄"/>
      <sheetName val="젖지"/>
    </sheetNames>
    <sheetDataSet>
      <sheetData sheetId="0" refreshError="1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일위대가"/>
      <sheetName val="N賃率-職"/>
      <sheetName val="#REF"/>
      <sheetName val="신우"/>
      <sheetName val="단가산출목록표"/>
      <sheetName val="단가일람"/>
      <sheetName val="조경일람"/>
      <sheetName val="Sheet3"/>
      <sheetName val="단위량당중기"/>
      <sheetName val="호표총"/>
      <sheetName val="갑지1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96보완계획7.12"/>
      <sheetName val="수로단위수량"/>
      <sheetName val="토공"/>
      <sheetName val="Sheet5"/>
      <sheetName val="소형맨홀"/>
      <sheetName val="6PILE  (돌출)"/>
      <sheetName val="조명시설"/>
      <sheetName val="파일의이용"/>
      <sheetName val="단가"/>
      <sheetName val="포장절단"/>
      <sheetName val="부하계산서"/>
      <sheetName val="기초자료"/>
      <sheetName val="시설수량표"/>
      <sheetName val="식재수량표"/>
      <sheetName val="COST"/>
      <sheetName val="젖지"/>
      <sheetName val="측량요율"/>
      <sheetName val="1안"/>
      <sheetName val="교각계산"/>
      <sheetName val="수량집계"/>
      <sheetName val="D-경비1"/>
      <sheetName val="8.PILE  (돌출)"/>
      <sheetName val="단가산출"/>
      <sheetName val="소포내역 (2)"/>
      <sheetName val="갑지"/>
      <sheetName val="물가대비표"/>
      <sheetName val="요율"/>
      <sheetName val="단"/>
      <sheetName val="내역서2안"/>
      <sheetName val="기계"/>
      <sheetName val="EP0618"/>
      <sheetName val="일위대가(4층원격)"/>
      <sheetName val="CON'C"/>
      <sheetName val="을지"/>
      <sheetName val="갑지(추정)"/>
      <sheetName val="일위(PN)"/>
      <sheetName val="U-TYPE(1)"/>
      <sheetName val="중기일위대가"/>
      <sheetName val="용수로조직"/>
      <sheetName val="백암비스타내역"/>
      <sheetName val="설직재-1"/>
      <sheetName val="2공구산출내역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타견적(을)"/>
      <sheetName val="기기리스트"/>
      <sheetName val="13년 하반기노무비"/>
      <sheetName val="별첨-기계경비 산출목록"/>
      <sheetName val="내역서1999.8최종"/>
      <sheetName val="일위대가목록"/>
      <sheetName val="전체내역서"/>
      <sheetName val="도급대가"/>
      <sheetName val="산출근거2"/>
      <sheetName val="산출근거1"/>
      <sheetName val="6공구(당초)"/>
      <sheetName val="증감내역서"/>
      <sheetName val="대비"/>
      <sheetName val="XL4Poppy"/>
      <sheetName val="뚝토공"/>
      <sheetName val="06 일위대가목록"/>
      <sheetName val="내역"/>
      <sheetName val="설비"/>
      <sheetName val="복리후생비9월(동방)"/>
      <sheetName val="사회복지관"/>
      <sheetName val="복리"/>
      <sheetName val="수안보-MBR1"/>
      <sheetName val="7.PILE  (돌출)"/>
      <sheetName val="토목주소"/>
      <sheetName val="프랜트면허"/>
      <sheetName val="견적사양비교표"/>
      <sheetName val="자  재"/>
      <sheetName val="건축외주"/>
      <sheetName val="음성방향"/>
      <sheetName val="INPUT"/>
      <sheetName val="장암제_"/>
      <sheetName val="중기사용료"/>
      <sheetName val="일위목록"/>
      <sheetName val="SG"/>
      <sheetName val="JUCKEYK"/>
      <sheetName val="1단계"/>
      <sheetName val="단가비교표"/>
      <sheetName val="예산서"/>
      <sheetName val="노무비 근거"/>
      <sheetName val="단가(1)"/>
      <sheetName val="단면별연장"/>
      <sheetName val="분수공별 면적"/>
      <sheetName val="관로조직표"/>
      <sheetName val="S12"/>
      <sheetName val="단가대비표"/>
      <sheetName val="날개벽(좌,우=60도-4개)"/>
      <sheetName val="제직재"/>
      <sheetName val="제-노임"/>
      <sheetName val="직재"/>
      <sheetName val="단위량"/>
      <sheetName val="재료집계표2"/>
      <sheetName val="토적집계표"/>
      <sheetName val="금액내역서"/>
      <sheetName val="일위대가표"/>
      <sheetName val="토사(PE)"/>
      <sheetName val="단위수량"/>
      <sheetName val="복주식단위수량"/>
      <sheetName val="Macro1"/>
      <sheetName val="출입구총집계"/>
      <sheetName val="3~7.기성현황"/>
      <sheetName val="설계명세서"/>
      <sheetName val="경산"/>
      <sheetName val="일위대가(건축)"/>
      <sheetName val="내역서"/>
      <sheetName val="COVER"/>
      <sheetName val="Mc1"/>
      <sheetName val="설계예시"/>
      <sheetName val="일위대가목차"/>
      <sheetName val="내역서(실)"/>
      <sheetName val="도"/>
      <sheetName val="설비원가"/>
      <sheetName val="단가표 "/>
      <sheetName val="1-1"/>
      <sheetName val="산출목록표"/>
      <sheetName val="총괄"/>
      <sheetName val="환율"/>
      <sheetName val="PL"/>
      <sheetName val="소비자가"/>
      <sheetName val="가로등내역서"/>
      <sheetName val="ⴭⴭⴭⴭⴭ"/>
      <sheetName val="설계개요"/>
      <sheetName val="제진기"/>
      <sheetName val="날개벽"/>
      <sheetName val="2000,9월 일위"/>
      <sheetName val="노임이"/>
      <sheetName val="단산목록"/>
      <sheetName val="정렬"/>
      <sheetName val="1. 설계조건 2.단면가정 3. 하중계산"/>
      <sheetName val="DATA 입력란"/>
      <sheetName val="수원공공사비"/>
      <sheetName val="돈암사업"/>
      <sheetName val="전원계측기지수"/>
      <sheetName val="인건비"/>
      <sheetName val="공종"/>
      <sheetName val="집계"/>
      <sheetName val="기본일위"/>
      <sheetName val="패널"/>
      <sheetName val="직노"/>
      <sheetName val="실행내역"/>
      <sheetName val="포설list원본"/>
      <sheetName val="단가표 (2)"/>
      <sheetName val="토적단위"/>
      <sheetName val="터파기및재료"/>
      <sheetName val="건축내역서"/>
      <sheetName val="설비내역서"/>
      <sheetName val="전기내역서"/>
      <sheetName val="2001년계약내력출력분"/>
      <sheetName val="1차기성분내력"/>
      <sheetName val="조견표"/>
      <sheetName val="입출재고현황 (2)"/>
      <sheetName val="기계경비일람"/>
      <sheetName val="노임"/>
      <sheetName val="이토변실(A3-LINE)"/>
      <sheetName val="공문(신)"/>
      <sheetName val="철거산출근거"/>
      <sheetName val="단가대비"/>
      <sheetName val="48단가"/>
      <sheetName val="진주방향"/>
      <sheetName val="마산방향"/>
      <sheetName val="마산방향철근집계"/>
      <sheetName val="일위_파일"/>
      <sheetName val="내역단가"/>
      <sheetName val="일위단가"/>
      <sheetName val="49단가"/>
      <sheetName val="실행예산서"/>
      <sheetName val="기계경비(시간당)"/>
      <sheetName val="램머"/>
      <sheetName val="일위"/>
      <sheetName val="조건"/>
      <sheetName val="배전단가2"/>
      <sheetName val="토목-물가"/>
      <sheetName val="설계조건"/>
      <sheetName val="몸체(460×600)"/>
      <sheetName val="96노임기준"/>
      <sheetName val="실행철강하도"/>
      <sheetName val="노무비"/>
    </sheetNames>
    <sheetDataSet>
      <sheetData sheetId="0" refreshError="1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 refreshError="1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N賃率-職"/>
      <sheetName val="역T형"/>
      <sheetName val="PILE"/>
      <sheetName val="일위대가목차"/>
      <sheetName val="조명시설"/>
      <sheetName val="물가"/>
      <sheetName val="I一般比"/>
      <sheetName val="원가 (2)"/>
      <sheetName val="노임"/>
      <sheetName val="일위대가"/>
      <sheetName val="GUJI-DG"/>
      <sheetName val="을지"/>
      <sheetName val="내역"/>
      <sheetName val="방식총괄"/>
      <sheetName val="20관리비율"/>
      <sheetName val="일위대가(가설)"/>
      <sheetName val="설직재-1"/>
      <sheetName val="가격조사서"/>
      <sheetName val="집계표"/>
      <sheetName val="노임단가"/>
      <sheetName val="일위대가(계측기설치)"/>
      <sheetName val="노무비"/>
      <sheetName val="노무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단가표"/>
      <sheetName val="원가 (2)"/>
      <sheetName val="인건비"/>
      <sheetName val="N賃率-職"/>
      <sheetName val="기본일위"/>
      <sheetName val="J直材4"/>
      <sheetName val="#REF"/>
      <sheetName val="I一般比"/>
      <sheetName val="을-ATYPE"/>
      <sheetName val="암거단위"/>
      <sheetName val="집계"/>
      <sheetName val="내역서2안"/>
      <sheetName val="패널"/>
      <sheetName val="직노"/>
      <sheetName val="실행내역"/>
      <sheetName val="내역서"/>
      <sheetName val="공조기휀"/>
      <sheetName val="일위대가"/>
      <sheetName val="파일의이용"/>
      <sheetName val="이토변실"/>
      <sheetName val="새공통"/>
      <sheetName val="총괄집계표"/>
      <sheetName val="단가"/>
      <sheetName val="설직재-1"/>
      <sheetName val="20관리비율"/>
      <sheetName val="내역"/>
      <sheetName val="노무비"/>
      <sheetName val="수량산출"/>
      <sheetName val="배관단가"/>
      <sheetName val="PSM16"/>
      <sheetName val="시설물일위"/>
      <sheetName val="재료"/>
      <sheetName val="설치자재"/>
      <sheetName val="을지"/>
      <sheetName val="노임단가"/>
      <sheetName val="MYUN(MAC)"/>
      <sheetName val="개별직종노임단가(2002.5)"/>
      <sheetName val="노무비단가"/>
      <sheetName val="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직재"/>
      <sheetName val="일위대가(가설)"/>
      <sheetName val="20관리비율"/>
      <sheetName val="I一般比"/>
      <sheetName val="#REF"/>
      <sheetName val="갑지(추정)"/>
      <sheetName val="C-노임단가"/>
      <sheetName val="단가산출"/>
      <sheetName val="실행철강하도"/>
      <sheetName val="간지"/>
      <sheetName val="건축내역"/>
      <sheetName val="J直材4"/>
      <sheetName val="직노"/>
      <sheetName val="기계공사"/>
      <sheetName val="관급자재"/>
      <sheetName val="자재"/>
      <sheetName val="8.PILE  (돌출)"/>
      <sheetName val="수량산출"/>
      <sheetName val="Sheet1"/>
      <sheetName val="노임단가"/>
      <sheetName val="PLT8500"/>
      <sheetName val="1단계"/>
      <sheetName val="설계서"/>
      <sheetName val="집계표"/>
      <sheetName val="1.우편집중내역서"/>
      <sheetName val="내역"/>
      <sheetName val="데리네이타현황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관리비율"/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수량산출"/>
      <sheetName val="N賃率-職"/>
      <sheetName val="J直材4"/>
      <sheetName val="0002도공조명탑(knk)"/>
      <sheetName val="변실자재수량(D100)"/>
      <sheetName val="설계조건"/>
      <sheetName val="I一般比"/>
      <sheetName val="기초공"/>
      <sheetName val="기둥(원형)"/>
      <sheetName val="실행내역"/>
      <sheetName val="직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">
          <cell r="A1" t="str">
            <v>&lt; 표 Ⅶ-3-8 &gt;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대비"/>
      <sheetName val="TEL"/>
      <sheetName val="내역서(총)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노원열병합  건축공사기성내역서"/>
      <sheetName val="일위대가"/>
      <sheetName val="N賃率-職"/>
      <sheetName val="plan&amp;section of foundation"/>
      <sheetName val="설계조건"/>
      <sheetName val="직노"/>
      <sheetName val="20관리비율"/>
      <sheetName val="경산"/>
      <sheetName val="Sheet2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ode"/>
      <sheetName val="C-노임단가"/>
      <sheetName val="입찰안"/>
      <sheetName val="유림골조"/>
      <sheetName val="직재"/>
      <sheetName val="업무"/>
      <sheetName val="공사현황"/>
      <sheetName val="DATE"/>
      <sheetName val="sheets"/>
      <sheetName val="예산M12A"/>
      <sheetName val="일위대가목차"/>
      <sheetName val="노임단가"/>
      <sheetName val="경비_원본"/>
      <sheetName val="danga"/>
      <sheetName val="ilch"/>
      <sheetName val="Sheet14"/>
      <sheetName val="Sheet13"/>
      <sheetName val="소비자가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도"/>
      <sheetName val="공사내역"/>
      <sheetName val="전기일위대가"/>
      <sheetName val="DATA"/>
      <sheetName val="내역"/>
      <sheetName val="LEGEND"/>
      <sheetName val="갑지(추정)"/>
      <sheetName val="건축내역"/>
      <sheetName val="조경"/>
      <sheetName val="도체종-상수표"/>
      <sheetName val="설직재-1"/>
      <sheetName val="주소록"/>
      <sheetName val="Sheet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을지"/>
      <sheetName val="DB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단가산출(변경없음)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순수개발"/>
      <sheetName val="Data Vol"/>
      <sheetName val="11.단가비교표_"/>
      <sheetName val="16.기계경비산출내역_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백암비스타내역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기계내역"/>
      <sheetName val="사업수지"/>
      <sheetName val="7.1 자재단가표(케이블)"/>
      <sheetName val="dt0301"/>
      <sheetName val="dtt0301"/>
      <sheetName val="DRUM"/>
      <sheetName val="견적대비 견적서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VE절감"/>
      <sheetName val="물량표S"/>
      <sheetName val="금액내역서"/>
      <sheetName val="물가시세"/>
      <sheetName val="전기"/>
      <sheetName val="ITEM"/>
      <sheetName val="type-F"/>
      <sheetName val="실행"/>
      <sheetName val="기성"/>
      <sheetName val="화재_탐지_설비"/>
      <sheetName val="목록"/>
      <sheetName val="LOAD-46"/>
      <sheetName val="부하(성남)"/>
      <sheetName val="토공계산서(부체도로)"/>
      <sheetName val="CTEMCOST"/>
      <sheetName val="내부부하"/>
      <sheetName val="날개벽수량표"/>
      <sheetName val="가로등기초"/>
      <sheetName val="BASIC (2)"/>
      <sheetName val="첨부파일"/>
      <sheetName val="단면가정"/>
      <sheetName val="rate"/>
      <sheetName val="원가 (2)"/>
      <sheetName val="대치판정"/>
      <sheetName val="소상_&quot;1&quot;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말뚝지지력산정"/>
      <sheetName val="예산대비"/>
      <sheetName val="공문"/>
      <sheetName val="NEYOK"/>
      <sheetName val="TRE TABLE"/>
      <sheetName val="외주가공"/>
      <sheetName val="7단가"/>
      <sheetName val="dtxl"/>
      <sheetName val="단가목록"/>
      <sheetName val="대창(장성)"/>
      <sheetName val="설계내역(2001)"/>
      <sheetName val="본체"/>
      <sheetName val="토목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노무비 근거"/>
      <sheetName val="소업1교"/>
      <sheetName val="배수내역 (2)"/>
      <sheetName val="자재운반단가일람표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배수관공"/>
      <sheetName val="Sheet1 (2)"/>
      <sheetName val="우각부보강"/>
      <sheetName val="건축원가계산서"/>
      <sheetName val="건축내역서"/>
      <sheetName val="품산출서"/>
      <sheetName val="BUS제원1"/>
      <sheetName val="단가조사서"/>
      <sheetName val="목차"/>
      <sheetName val="협조전"/>
      <sheetName val="실정공사비단가표"/>
      <sheetName val="PROCESS"/>
      <sheetName val="일위대가(계측기설치)"/>
      <sheetName val=" HIT-&gt;HMC 견적(3900)"/>
      <sheetName val="CB"/>
      <sheetName val="단위수량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표지판단위"/>
      <sheetName val="설계"/>
      <sheetName val="1-1"/>
      <sheetName val="차도조도계산"/>
      <sheetName val="BOX"/>
      <sheetName val="시행후면적"/>
      <sheetName val="수지예산"/>
      <sheetName val="단가대비"/>
      <sheetName val="소요자재"/>
      <sheetName val="ROOF(ALKALI)"/>
      <sheetName val="일위대가(4층원격)"/>
      <sheetName val="OPT"/>
      <sheetName val="SV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안정검토"/>
      <sheetName val="단면검토"/>
      <sheetName val="_산근2_"/>
      <sheetName val="_산근4_"/>
      <sheetName val="_산근5_"/>
      <sheetName val="간지"/>
      <sheetName val="간선계산"/>
      <sheetName val="7내역"/>
      <sheetName val="FAB별"/>
      <sheetName val="상승노임"/>
      <sheetName val="변압기 및 발전기 용량"/>
      <sheetName val="단가"/>
      <sheetName val="단위중량"/>
      <sheetName val="도근좌표"/>
      <sheetName val="99총공사내역서"/>
      <sheetName val="DLA"/>
      <sheetName val=" 견적서"/>
      <sheetName val="7.경제성결과"/>
      <sheetName val="FRP내역서"/>
      <sheetName val="부대내역"/>
      <sheetName val="실행내역서_"/>
      <sheetName val="변경갑지"/>
      <sheetName val="증감(갑지)"/>
      <sheetName val="손익차9월2"/>
      <sheetName val="1공구(을)"/>
      <sheetName val="XL4Poppy"/>
      <sheetName val="List"/>
      <sheetName val="CHITIET VL-NC"/>
      <sheetName val="DON GIA"/>
      <sheetName val="MOTOR"/>
      <sheetName val="참고"/>
      <sheetName val="3련 BOX"/>
      <sheetName val="자판실행"/>
      <sheetName val="DHEQSUPT"/>
      <sheetName val="DATA1"/>
      <sheetName val="목표세부명세"/>
      <sheetName val="수량산출서 갑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원가입력"/>
      <sheetName val="교통대책내역"/>
      <sheetName val="집계"/>
      <sheetName val="TYPE-A"/>
      <sheetName val="전체현황"/>
      <sheetName val="자재조사표(참고용)"/>
      <sheetName val="품셈집계표"/>
      <sheetName val="일반부표집계표"/>
      <sheetName val="설계예산서(2016년 보안등 신설공사 단가계약-).xls"/>
      <sheetName val="I.설계조건"/>
      <sheetName val="재1"/>
      <sheetName val="Ekog10"/>
      <sheetName val="코드표"/>
      <sheetName val="주요측점"/>
      <sheetName val="기초단가"/>
      <sheetName val="수량집계"/>
      <sheetName val="수량산출서 (2)"/>
      <sheetName val="CAL"/>
      <sheetName val="공주-교대(A1)"/>
      <sheetName val="COVER-P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맨홀토공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실행간접비용"/>
      <sheetName val="변화치수"/>
      <sheetName val="계약내력"/>
      <sheetName val="원계약서"/>
      <sheetName val="총괄내역"/>
      <sheetName val="입상내역"/>
      <sheetName val="견적(갑지)"/>
      <sheetName val="11"/>
      <sheetName val="기초자료입력"/>
      <sheetName val="토사(PE)"/>
      <sheetName val="Baby일위대가"/>
      <sheetName val="우수"/>
      <sheetName val="총요약서"/>
      <sheetName val="암거공"/>
      <sheetName val="Macro(전선)"/>
      <sheetName val="공종별내역서"/>
      <sheetName val="배수통관(좌)"/>
      <sheetName val="유림총괄"/>
      <sheetName val="BOQ(전체)"/>
      <sheetName val="위치조서"/>
      <sheetName val="15100"/>
      <sheetName val="시행예산"/>
      <sheetName val="현장지지물물량"/>
      <sheetName val="두앙"/>
      <sheetName val="기성내역서"/>
      <sheetName val="통합"/>
      <sheetName val="H-pile(298x299)"/>
      <sheetName val="H-pile(250x250)"/>
      <sheetName val="가격표"/>
      <sheetName val="물량산출근거"/>
      <sheetName val="일위대가1"/>
      <sheetName val="일위_파일"/>
      <sheetName val="연결임시"/>
      <sheetName val="원형측구(B-type)"/>
      <sheetName val="총괄표"/>
      <sheetName val="Customer Databas"/>
      <sheetName val="BQ_Utl_Off"/>
      <sheetName val="BREAKDOWN(철거설치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자재"/>
      <sheetName val="원형맨홀수량"/>
      <sheetName val="기기리스트"/>
      <sheetName val="01"/>
      <sheetName val="연돌일위집계"/>
      <sheetName val="9호관로"/>
      <sheetName val="CATV"/>
      <sheetName val="샘플표지"/>
      <sheetName val="금융비용"/>
      <sheetName val="주안3차A-A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분류작업"/>
      <sheetName val="기본자료"/>
      <sheetName val="2002상반기노임기준"/>
      <sheetName val="매크로"/>
      <sheetName val="AHU집계"/>
      <sheetName val="본실행경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안정계산"/>
      <sheetName val="해상PCB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몰탈재료산출"/>
      <sheetName val="G.R300경비"/>
      <sheetName val="예시 (수정 및 삭제금지)"/>
      <sheetName val="Controls"/>
      <sheetName val="3.공통공사대비"/>
      <sheetName val="대전-교대(A1-A2)"/>
      <sheetName val="8-1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재료비"/>
      <sheetName val="보온자재단가표"/>
      <sheetName val="guard(mac)"/>
      <sheetName val="추가예산"/>
      <sheetName val="Sheet4"/>
      <sheetName val="기초안정검토"/>
      <sheetName val="산수배수"/>
      <sheetName val="설계명세서"/>
      <sheetName val="우棌"/>
      <sheetName val="출입자명단"/>
      <sheetName val="뚝토공"/>
      <sheetName val="단가대비표 표지"/>
      <sheetName val="2000시행"/>
      <sheetName val="소운반"/>
      <sheetName val="물가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산내역서"/>
      <sheetName val="단위수량산출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단면치수"/>
      <sheetName val="입찰견적보고서"/>
      <sheetName val="일반공사"/>
      <sheetName val="사  업  비  수  지  예  산  서"/>
      <sheetName val="암거(내역)"/>
      <sheetName val="VENDOR LIST"/>
      <sheetName val="사전공사"/>
      <sheetName val="지주목시비량산출서"/>
      <sheetName val="1,2공구원가계산서"/>
      <sheetName val="2공구산출내역"/>
      <sheetName val="1공구산출내역서"/>
      <sheetName val="EPro"/>
      <sheetName val="오존실배관내역"/>
      <sheetName val="특별교실"/>
      <sheetName val="옹벽1"/>
      <sheetName val="BSD (2)"/>
      <sheetName val="Proposal"/>
      <sheetName val="CALCULATION"/>
      <sheetName val="직접인건비"/>
      <sheetName val="원가계산하도"/>
      <sheetName val="기초공"/>
      <sheetName val="물량표"/>
      <sheetName val="평가데이터"/>
      <sheetName val="각종양식"/>
      <sheetName val="토적표"/>
      <sheetName val="Front"/>
      <sheetName val="사용성검토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SW개발대상목록(기능점수)"/>
      <sheetName val="9.1지하2층하부보"/>
      <sheetName val="anchor"/>
      <sheetName val="서울대규장각_가시설흙막이_"/>
      <sheetName val="일위목차"/>
      <sheetName val="24.보증금(전신전화가입권)"/>
      <sheetName val="계정code"/>
      <sheetName val="시산표"/>
      <sheetName val="비교1"/>
      <sheetName val="배수공 시멘트 및 골재량 산출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총_x0010__x0000_"/>
      <sheetName val="TARGET"/>
      <sheetName val="총肸"/>
      <sheetName val="총Ῐᅯ"/>
      <sheetName val="총葨ù"/>
      <sheetName val="총_x0005_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첨부1-1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8-3기계경비"/>
      <sheetName val="회사기초자료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본DATA"/>
      <sheetName val="단漰_x001d_潼"/>
      <sheetName val="내역서(삼호)"/>
      <sheetName val="규격"/>
      <sheetName val="입고장부 (4)"/>
      <sheetName val="공사손익실적"/>
      <sheetName val="견적보고(총액)"/>
      <sheetName val="C.배수관공"/>
      <sheetName val="비용"/>
      <sheetName val="4.2.1 마루높이 검토"/>
      <sheetName val="타견적(을)"/>
      <sheetName val="마산방향"/>
      <sheetName val="사리부설"/>
      <sheetName val="일위집계(기존)"/>
      <sheetName val="제경비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지급자재조서"/>
      <sheetName val="40총괄"/>
      <sheetName val="40집계"/>
      <sheetName val="참조"/>
      <sheetName val="F4-F7"/>
      <sheetName val="현장식당(1)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23"/>
      <sheetName val="물가자료"/>
      <sheetName val="부대집계1"/>
      <sheetName val="가도단위"/>
      <sheetName val="단락전류-A"/>
      <sheetName val="실행예산서"/>
      <sheetName val="역T형교대(말뚝기초)"/>
      <sheetName val="관로공표지"/>
      <sheetName val="빗물받이(910-510-410)"/>
      <sheetName val="종합단가표"/>
      <sheetName val="woo(mac)"/>
      <sheetName val="FOOTING단면력"/>
      <sheetName val="11.자재단가"/>
      <sheetName val="NEGO"/>
      <sheetName val="본사공가현황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  <sheetName val="공통부대비"/>
      <sheetName val="회로내역(승인䠎"/>
      <sheetName val="회로내역(승인Ԉ"/>
      <sheetName val="경비2내역"/>
      <sheetName val="95년12월말"/>
      <sheetName val="basic_info"/>
      <sheetName val="구조물터파기수량집계"/>
      <sheetName val="내역_ver1.0"/>
      <sheetName val="일위총괄표"/>
      <sheetName val="증감내역서"/>
      <sheetName val="기계경비일람"/>
      <sheetName val="범례표"/>
      <sheetName val="투찰"/>
      <sheetName val="전기자료"/>
      <sheetName val="부적합유형"/>
      <sheetName val="부적합 유형"/>
      <sheetName val="가설"/>
      <sheetName val="경상"/>
      <sheetName val="94"/>
      <sheetName val="근생APT-신마감"/>
      <sheetName val="복지관_FIART"/>
      <sheetName val="근생APT-FIART"/>
      <sheetName val="근생-FIART"/>
      <sheetName val="유지관_x0000_"/>
      <sheetName val="안정검토(온1瀀"/>
      <sheetName val="안정검토(온1瀕"/>
      <sheetName val="식재퀀濟叏"/>
      <sheetName val="식재က"/>
      <sheetName val="식재Ⴒ꿦휅"/>
      <sheetName val="총_x0000__x0000_"/>
      <sheetName val="주식"/>
      <sheetName val="식재품셈"/>
      <sheetName val="직접경비"/>
      <sheetName val="수량산출서-2"/>
      <sheetName val="교량data"/>
      <sheetName val="진행 DATA (2)"/>
      <sheetName val="품의양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일반수량총괄집계"/>
      <sheetName val="6공구(당초)"/>
      <sheetName val="Calcs"/>
      <sheetName val="CVT산정"/>
      <sheetName val="건축공사 집계표"/>
      <sheetName val="골조"/>
      <sheetName val="시설물일위"/>
      <sheetName val="토공"/>
      <sheetName val="품셈TABLE"/>
      <sheetName val="시점교대"/>
      <sheetName val="총괄BOQ"/>
      <sheetName val="골조시행"/>
      <sheetName val="BOX1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Trans"/>
      <sheetName val="노무비(전지2기)"/>
      <sheetName val="노임단가표"/>
      <sheetName val="소일위대가코드표"/>
      <sheetName val="05년"/>
      <sheetName val="설계내역"/>
      <sheetName val="이름정의"/>
      <sheetName val="데이터"/>
      <sheetName val=" 내역"/>
      <sheetName val="분양가표"/>
      <sheetName val="잔공사현황"/>
      <sheetName val="3.CCTV설비공사"/>
      <sheetName val="b"/>
      <sheetName val="Bill 2.2 Villa 2 beds"/>
      <sheetName val="一発シート"/>
      <sheetName val="날개벽(시점좌측)"/>
      <sheetName val="1.개요"/>
      <sheetName val="소요자재명세서2"/>
      <sheetName val="원본"/>
      <sheetName val="내역(전체)"/>
      <sheetName val="양수장"/>
      <sheetName val="양수장내역"/>
      <sheetName val="외천교"/>
      <sheetName val="표지 (2)"/>
      <sheetName val="지사인원사무실"/>
      <sheetName val="입력"/>
      <sheetName val="DOGI"/>
      <sheetName val="원가서"/>
      <sheetName val="물가시세표"/>
      <sheetName val="감액총괄표"/>
      <sheetName val="내역(영일)"/>
      <sheetName val="내역(입찰)"/>
      <sheetName val="TEST1"/>
      <sheetName val="제안서입력"/>
      <sheetName val="절감계산"/>
      <sheetName val="총집계표"/>
      <sheetName val="공양식"/>
      <sheetName val="계수시트"/>
      <sheetName val="철근량"/>
      <sheetName val="단 box"/>
      <sheetName val="총 괄 표"/>
      <sheetName val="금주1교"/>
      <sheetName val="신림자금"/>
      <sheetName val=" 총괄표"/>
      <sheetName val="자재목록"/>
      <sheetName val="중기목록"/>
      <sheetName val="일반부표"/>
      <sheetName val="일위산출"/>
      <sheetName val="J형측구단위수량"/>
      <sheetName val="횡배수관집현황_2공구_"/>
      <sheetName val="연습"/>
      <sheetName val="sheet10"/>
      <sheetName val="단면 (2)"/>
      <sheetName val="입찰내역 발주처 양식"/>
      <sheetName val="설계서을"/>
      <sheetName val="EQ-R1"/>
      <sheetName val="[TOTAL.xls]___________________2"/>
      <sheetName val="c_balju"/>
      <sheetName val="간접"/>
      <sheetName val="VS P-Q"/>
      <sheetName val="7 th"/>
      <sheetName val="C_DATA"/>
      <sheetName val="내역서01"/>
      <sheetName val="전체내역 (2)"/>
      <sheetName val="은행코드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TOTAL.xls"/>
      <sheetName val="인건비 "/>
      <sheetName val="토적"/>
      <sheetName val="기계공사"/>
      <sheetName val="설계산출기초"/>
      <sheetName val="REINF."/>
      <sheetName val="SKETCH"/>
      <sheetName val="LOADS"/>
      <sheetName val="design criteria"/>
      <sheetName val="CHECK1"/>
      <sheetName val="교량"/>
      <sheetName val="산출내역서"/>
      <sheetName val="전기일위목록"/>
      <sheetName val="안_x0000__x0000_"/>
      <sheetName val="수량산출서 (ૐƴ"/>
      <sheetName val="수량산출서 (柖"/>
      <sheetName val="수량산출서 (_x0000__x0000_"/>
      <sheetName val="수량산출서 (葔ǯ"/>
      <sheetName val="조작대(1연)"/>
      <sheetName val="차선도색수량집계"/>
      <sheetName val="암거날개벽"/>
      <sheetName val="총ꊐ˕"/>
      <sheetName val="총_x005f_x0000_ϭ"/>
      <sheetName val="총_x005f_x0002__x005f_x0000_"/>
      <sheetName val="총缀⇐"/>
      <sheetName val="총_x005f_x0005__x005f_x0000_"/>
      <sheetName val="총䮘໪"/>
      <sheetName val="유지관_x005f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005f_xdfcc_"/>
      <sheetName val="총_x005f_x0010__x005f_x0000_"/>
      <sheetName val="암거ၒ"/>
      <sheetName val="군자4교하부-Ö_x005f_x0000_"/>
      <sheetName val="단漰_x005f_x001d_潼"/>
      <sheetName val="총_xdfcc_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공내역"/>
      <sheetName val="[TOTAL.xls]______D_2001_______3"/>
      <sheetName val="[TOTAL.xls]______D_2001_______2"/>
      <sheetName val="[TOTAL.xls]______D_2001_______4"/>
      <sheetName val="집수정(600-700)"/>
      <sheetName val="남춘천IC접속_x0000__x0000__x0005__x0000_"/>
      <sheetName val="산근"/>
      <sheetName val="[TOTAL.xls]______D_2001_______5"/>
      <sheetName val="[TOTAL.xls]______D_2001_______6"/>
      <sheetName val="[TOTAL.xls]______D_2001_______7"/>
      <sheetName val="수목단가"/>
      <sheetName val="시설수량표"/>
      <sheetName val="식재수량표"/>
      <sheetName val="가압장구체수량산출서"/>
      <sheetName val="98NS-N"/>
      <sheetName val="예산계획"/>
      <sheetName val="본댐설계"/>
      <sheetName val="anaysis_sheet"/>
      <sheetName val="재무가정"/>
      <sheetName val="1"/>
      <sheetName val="관람석제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견적 (2)"/>
      <sheetName val="평균H"/>
      <sheetName val="아파트 "/>
      <sheetName val="금융"/>
      <sheetName val="시중노임단가"/>
      <sheetName val="설계예산서"/>
      <sheetName val="노무단가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개산공사비"/>
      <sheetName val="tower 10ton"/>
      <sheetName val="Sch7a (토요일)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업무처리전"/>
      <sheetName val="설비_(FAB)"/>
      <sheetName val="Prices"/>
      <sheetName val="대비표"/>
      <sheetName val="P-J"/>
      <sheetName val="고객리스트 담당자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설계조정율"/>
      <sheetName val="배수장공사비"/>
      <sheetName val="대상공사(조_x0011__x0000__x0000_"/>
      <sheetName val="5.모델링"/>
      <sheetName val="식재인부"/>
      <sheetName val="조도계산"/>
      <sheetName val="암거단위-1련"/>
      <sheetName val="입찰"/>
      <sheetName val="본공사"/>
      <sheetName val="현경"/>
      <sheetName val="투찰금액"/>
      <sheetName val="BOX날개벽"/>
      <sheetName val="_Users_USER_Downloads_________2"/>
      <sheetName val="쌍송교"/>
      <sheetName val="MEMORY"/>
      <sheetName val="3BL공동구 수_x0000_"/>
      <sheetName val="3BL공동구 수嚠"/>
      <sheetName val="3BL공동구 수吐"/>
      <sheetName val="BREAKDOWN(철거설치_x0011_"/>
      <sheetName val="BREAKDOWN(철거설치Æ"/>
      <sheetName val="예산조서"/>
      <sheetName val="9811"/>
      <sheetName val="자  재"/>
      <sheetName val="건축외주"/>
      <sheetName val="샘플표⃨"/>
      <sheetName val="샘플표⣨"/>
      <sheetName val="샘플표쁑"/>
      <sheetName val="샘플표샨"/>
      <sheetName val="2.재료비"/>
      <sheetName val="1.인건비"/>
      <sheetName val="kich thuoc"/>
      <sheetName val="DTHH"/>
      <sheetName val="투자효율분석"/>
      <sheetName val="실행예산"/>
      <sheetName val="Bill_2_2_Villa_2_beds"/>
      <sheetName val="중간부"/>
      <sheetName val="내역(2000년)"/>
      <sheetName val="공통비"/>
      <sheetName val="횡배수관"/>
      <sheetName val="가도공"/>
      <sheetName val="총焘ʒ"/>
      <sheetName val="총̉"/>
      <sheetName val="우_xdb4a_"/>
      <sheetName val="TARGȞ$"/>
      <sheetName val="안정검토(온1蠷"/>
      <sheetName val="안정검토(온1ჿ"/>
      <sheetName val="교각토공"/>
      <sheetName val="각형맨홀"/>
      <sheetName val="작업일ၒ"/>
      <sheetName val="양식"/>
      <sheetName val="계산DATA입력"/>
      <sheetName val="상세 계산 내역"/>
      <sheetName val="계산정보"/>
      <sheetName val="적용토목"/>
      <sheetName val="지하"/>
      <sheetName val="구동"/>
      <sheetName val="1.설계기준"/>
      <sheetName val="유화"/>
      <sheetName val="견적내역서"/>
      <sheetName val="eq. mobilization"/>
      <sheetName val="일집"/>
      <sheetName val="순공사비"/>
      <sheetName val="흄관기초"/>
      <sheetName val="SCH"/>
      <sheetName val="[TOTAL.xls]__4_c_1_________TO_2"/>
      <sheetName val="최적단면"/>
      <sheetName val="가설개략"/>
      <sheetName val="hvac(제어동)"/>
      <sheetName val="일위대가(목록)"/>
      <sheetName val="Sheet16"/>
      <sheetName val="DHEQSU_x0000__x0000_"/>
      <sheetName val="TARG＠ͷ"/>
      <sheetName val="설䨕쟛ꀀ"/>
      <sheetName val="일위집계표"/>
      <sheetName val="(포장)BOQ-실적공사"/>
      <sheetName val="변경증감내역서"/>
      <sheetName val="공사요율"/>
      <sheetName val="운용방안"/>
      <sheetName val="b_balju_cho"/>
      <sheetName val="샘플표⁑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>
        <row r="1">
          <cell r="A1" t="str">
            <v>단  종</v>
          </cell>
        </row>
      </sheetData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 refreshError="1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/>
      <sheetData sheetId="1003"/>
      <sheetData sheetId="1004"/>
      <sheetData sheetId="1005" refreshError="1"/>
      <sheetData sheetId="1006"/>
      <sheetData sheetId="1007"/>
      <sheetData sheetId="1008"/>
      <sheetData sheetId="1009" refreshError="1"/>
      <sheetData sheetId="1010"/>
      <sheetData sheetId="1011"/>
      <sheetData sheetId="1012"/>
      <sheetData sheetId="1013"/>
      <sheetData sheetId="1014" refreshError="1"/>
      <sheetData sheetId="1015" refreshError="1"/>
      <sheetData sheetId="1016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/>
      <sheetData sheetId="1210"/>
      <sheetData sheetId="1211"/>
      <sheetData sheetId="1212"/>
      <sheetData sheetId="1213"/>
      <sheetData sheetId="1214"/>
      <sheetData sheetId="1215" refreshError="1"/>
      <sheetData sheetId="1216"/>
      <sheetData sheetId="1217"/>
      <sheetData sheetId="1218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/>
      <sheetData sheetId="1437"/>
      <sheetData sheetId="1438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방음판 (H2.5M,W2.0M)케미컬앙카설치"/>
      <sheetName val="방음판 (H2.5M,W2.0M)지주매립형"/>
      <sheetName val="일위대가"/>
      <sheetName val="자재단가"/>
      <sheetName val="노임"/>
      <sheetName val="단가산출"/>
      <sheetName val="기계공사"/>
      <sheetName val="수량산출"/>
      <sheetName val="직노"/>
      <sheetName val="N賃率-職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수량산출"/>
      <sheetName val="20관리비율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설계조건"/>
      <sheetName val="건축원가계산서"/>
      <sheetName val="수량산출"/>
      <sheetName val="구미4단2"/>
      <sheetName val="ITEM"/>
      <sheetName val="Proposal"/>
      <sheetName val="공사내역"/>
      <sheetName val="data"/>
      <sheetName val="단가조사"/>
      <sheetName val="2.고용보험료산출근거"/>
      <sheetName val="갑지"/>
      <sheetName val="CC16-내역서"/>
      <sheetName val="보도경계블럭"/>
      <sheetName val="날개벽"/>
      <sheetName val="재집"/>
      <sheetName val="직재"/>
      <sheetName val="대비"/>
      <sheetName val="BID"/>
      <sheetName val="안정검토"/>
      <sheetName val="부대내역"/>
      <sheetName val="결과조달"/>
      <sheetName val="일위대가목차"/>
      <sheetName val="을"/>
      <sheetName val=" 견적서"/>
      <sheetName val="T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(창급분류)"/>
      <sheetName val="N賃率-職"/>
      <sheetName val="차액보증"/>
      <sheetName val="J直材4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단가표 "/>
      <sheetName val="N賃率-職"/>
      <sheetName val="20관리비율"/>
      <sheetName val="J直材4"/>
      <sheetName val="구미"/>
      <sheetName val="Sheet3"/>
      <sheetName val="수량산출"/>
      <sheetName val="서울시신호"/>
      <sheetName val="노임"/>
      <sheetName val="일위"/>
      <sheetName val="I一般比"/>
      <sheetName val="제_노임"/>
      <sheetName val="중기사용료"/>
      <sheetName val="부하계산서"/>
      <sheetName val="연부97-1"/>
      <sheetName val="대치판정"/>
      <sheetName val="단"/>
      <sheetName val="경산"/>
      <sheetName val="생산수량"/>
      <sheetName val="기계경비"/>
      <sheetName val="조명율표"/>
      <sheetName val="하조서"/>
      <sheetName val="직노"/>
      <sheetName val="직재"/>
      <sheetName val="내역서"/>
      <sheetName val="증감대비"/>
      <sheetName val="DATA"/>
      <sheetName val="데이타"/>
      <sheetName val="제경집계"/>
      <sheetName val="#REF"/>
      <sheetName val="Sheet1"/>
      <sheetName val="견적을지"/>
      <sheetName val="갑지"/>
      <sheetName val="집계표"/>
      <sheetName val="견적대비"/>
      <sheetName val="준검 내역서"/>
      <sheetName val="단가"/>
      <sheetName val="토목"/>
      <sheetName val="암거단위-1련"/>
      <sheetName val="노임변동률"/>
      <sheetName val="MS"/>
      <sheetName val="관급"/>
      <sheetName val="식재인부"/>
      <sheetName val="간선"/>
      <sheetName val="발전기"/>
      <sheetName val="DUT-BAT1"/>
      <sheetName val="전기자료"/>
      <sheetName val="도체종-상수표"/>
      <sheetName val="단위일위"/>
      <sheetName val="단가 "/>
      <sheetName val="일위대가 (PM)"/>
      <sheetName val="별첨 #1-1. 각기능별개발원가"/>
      <sheetName val="2.대외공문"/>
      <sheetName val="일위대가"/>
      <sheetName val="현장관리비"/>
      <sheetName val="9811"/>
      <sheetName val="단가표"/>
      <sheetName val="납부서"/>
      <sheetName val="소일위대가코드표"/>
      <sheetName val="경율산정.XLS"/>
      <sheetName val="SP-B1"/>
      <sheetName val="1.우편집중내역서"/>
      <sheetName val="관급_File"/>
      <sheetName val="원가 (2)"/>
      <sheetName val="기초일위"/>
      <sheetName val="시설일위"/>
      <sheetName val="조명일위"/>
      <sheetName val="기본일위"/>
      <sheetName val="중기조종사 단위단가"/>
      <sheetName val="회관내역"/>
      <sheetName val="회관내역 (2)"/>
      <sheetName val="공동내역"/>
      <sheetName val="공동내역 (2)"/>
      <sheetName val="쉼터내역"/>
      <sheetName val="쉼터내역 (2)"/>
      <sheetName val="공사비"/>
      <sheetName val="을"/>
      <sheetName val="Galaxy 소비자가격표"/>
      <sheetName val="물량"/>
      <sheetName val="변화치수"/>
      <sheetName val="설직재_1"/>
      <sheetName val="N賃率_職"/>
      <sheetName val="재집"/>
      <sheetName val="대로근거"/>
      <sheetName val="CABLE SIZE-3"/>
      <sheetName val="내역서2안"/>
      <sheetName val="빙장비사양"/>
      <sheetName val="갑지1"/>
      <sheetName val="일위대가목차"/>
      <sheetName val="관음목장(제출용)자105인97.5"/>
      <sheetName val="공사비예산서(토목분)"/>
      <sheetName val="변수값"/>
      <sheetName val="시행후면적"/>
      <sheetName val="일위대가(가설)"/>
      <sheetName val="요청목록"/>
      <sheetName val="표지"/>
      <sheetName val="비율"/>
      <sheetName val="설-경비 (2)"/>
      <sheetName val="工경비율 (2)"/>
      <sheetName val="工완성공사율 (2)"/>
      <sheetName val="토사(PE)"/>
      <sheetName val="3BL공동구 수량"/>
      <sheetName val="2004SS"/>
      <sheetName val="2004CJ"/>
      <sheetName val="Budget 2004(DW)"/>
      <sheetName val="토목주소"/>
      <sheetName val="대비"/>
      <sheetName val="홍보비디오"/>
      <sheetName val="변경내역"/>
      <sheetName val="직접인건비"/>
      <sheetName val="직접경비"/>
      <sheetName val="집계"/>
      <sheetName val="실행내역"/>
      <sheetName val="Sheet2"/>
      <sheetName val="노임단가"/>
      <sheetName val="기계"/>
      <sheetName val="신우"/>
      <sheetName val="단가목록"/>
      <sheetName val="Total"/>
      <sheetName val="EP0618"/>
      <sheetName val="간접경상비"/>
      <sheetName val="1안"/>
      <sheetName val="교각(P1)수량"/>
      <sheetName val="총괄집계표"/>
      <sheetName val="주차구획선수량"/>
      <sheetName val="금액내역서"/>
      <sheetName val="수지예산"/>
      <sheetName val="간선계산"/>
      <sheetName val="선정요령"/>
      <sheetName val="설계조건"/>
      <sheetName val="입출재고현황 (2)"/>
      <sheetName val="단가조사"/>
      <sheetName val="과천MAIN"/>
      <sheetName val="교통대책내역"/>
      <sheetName val="갑지(추정)"/>
      <sheetName val="교각1"/>
      <sheetName val="ﾕﾆｯﾄ別ｴﾗｰ"/>
      <sheetName val="CDU"/>
      <sheetName val="BRU休止分布"/>
      <sheetName val="本体適用"/>
      <sheetName val="기초DATA(2)"/>
      <sheetName val="FKM_장애분류별"/>
      <sheetName val="기초DATA(5)"/>
      <sheetName val="유기공정"/>
      <sheetName val="부하(성남)"/>
      <sheetName val="연습"/>
      <sheetName val="전기일위대가"/>
      <sheetName val="ITEM"/>
      <sheetName val="Macro(차단기)"/>
      <sheetName val="터널조도"/>
      <sheetName val="도급예산내역서봉투"/>
      <sheetName val="공사원가계산서"/>
      <sheetName val="도급예산내역서총괄표"/>
      <sheetName val="분전함신설"/>
      <sheetName val="설계산출표지"/>
      <sheetName val="자재단가"/>
      <sheetName val="을부담운반비"/>
      <sheetName val="설계산출기초"/>
      <sheetName val="운반비산출"/>
      <sheetName val="접지1종"/>
      <sheetName val="날개벽수량표"/>
      <sheetName val="input"/>
      <sheetName val="우수공"/>
      <sheetName val="경"/>
      <sheetName val="제품별"/>
      <sheetName val="선로분"/>
      <sheetName val="PL"/>
      <sheetName val="현금,예금명세"/>
      <sheetName val="Baby일위대가"/>
      <sheetName val="Sheet6"/>
      <sheetName val="danga"/>
      <sheetName val="ilch"/>
      <sheetName val="DATE"/>
      <sheetName val="6PILE  (돌출)"/>
      <sheetName val="공사현황"/>
      <sheetName val="1단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대전(세창동)"/>
      <sheetName val="견적990322"/>
      <sheetName val="Data Vol"/>
      <sheetName val="내역"/>
      <sheetName val="97년추정손익계산서"/>
      <sheetName val="PAD TR보호대기초"/>
      <sheetName val="가로등기초"/>
      <sheetName val="LEGEND"/>
      <sheetName val="ABUT수량-A1"/>
      <sheetName val="기기리스트"/>
      <sheetName val="밸브설치"/>
      <sheetName val="참조"/>
      <sheetName val="기계경비단가"/>
      <sheetName val="Sheet14"/>
      <sheetName val="Sheet13"/>
      <sheetName val="입력변수"/>
      <sheetName val="원가서"/>
      <sheetName val="대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수량산출"/>
      <sheetName val="직재"/>
      <sheetName val="제-노임"/>
      <sheetName val="제직재"/>
      <sheetName val="Sheet1"/>
      <sheetName val="Sheet3"/>
      <sheetName val="J直材4"/>
      <sheetName val="단가표 "/>
      <sheetName val="차액보증"/>
      <sheetName val="3BL공동구 수량"/>
      <sheetName val="대로근거"/>
      <sheetName val="ABUT수량-A1"/>
      <sheetName val="호안공"/>
      <sheetName val="#REF"/>
      <sheetName val="통합"/>
      <sheetName val="준검 내역서"/>
      <sheetName val="BSD (2)"/>
      <sheetName val="포장절단"/>
      <sheetName val="자재집계표"/>
      <sheetName val="터파기및재료"/>
      <sheetName val="MOTOR"/>
      <sheetName val="물량표"/>
      <sheetName val="사용자정의"/>
      <sheetName val="제품표준규격"/>
      <sheetName val="기초공"/>
      <sheetName val="기둥(원형)"/>
      <sheetName val="공사비내역서"/>
      <sheetName val="도급양식"/>
      <sheetName val="공사비 내역 (가)"/>
      <sheetName val="원가"/>
      <sheetName val="N賃率_職"/>
      <sheetName val="3련 BOX"/>
      <sheetName val="설계조건"/>
      <sheetName val="안정계산"/>
      <sheetName val="단면검토"/>
      <sheetName val="2.대외공문"/>
      <sheetName val="Data Vol"/>
      <sheetName val="일위"/>
      <sheetName val="특2호부관하천산근"/>
      <sheetName val="변화치수"/>
      <sheetName val="단면(RW1)"/>
      <sheetName val="BLOCK(1)"/>
      <sheetName val="CAL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수목데이타 "/>
      <sheetName val="조명시설"/>
      <sheetName val="단가비교표"/>
      <sheetName val="수량산출"/>
      <sheetName val="DATA"/>
      <sheetName val="투찰"/>
      <sheetName val="노임"/>
      <sheetName val="노무비"/>
      <sheetName val="20관리비율"/>
      <sheetName val="내역서1999.8최종"/>
      <sheetName val="일위대가(계측기설치)"/>
      <sheetName val="하이스캔(내수용)"/>
      <sheetName val="정부노임단가"/>
      <sheetName val="NOMUBI"/>
      <sheetName val="단가산출"/>
      <sheetName val="6PILE  (돌출)"/>
      <sheetName val="3BL공동구 수량"/>
      <sheetName val="파일의이용"/>
      <sheetName val="단가표 "/>
      <sheetName val="기계공사"/>
      <sheetName val="공사비총"/>
      <sheetName val="을 2"/>
      <sheetName val="을 1"/>
      <sheetName val="손익분석"/>
      <sheetName val="Sheet1"/>
      <sheetName val="제-노임"/>
      <sheetName val="내역"/>
      <sheetName val="소방"/>
      <sheetName val="노임단가"/>
      <sheetName val="간접재료비산출표-27-30"/>
      <sheetName val="시행후면적"/>
      <sheetName val="수지예산"/>
      <sheetName val="C-직노1"/>
      <sheetName val="금액내역서"/>
      <sheetName val="차액보증"/>
      <sheetName val="내역서 (총괄)"/>
      <sheetName val="산출근거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납부서"/>
      <sheetName val="공종목록표"/>
      <sheetName val="원본(갑지)"/>
      <sheetName val="WORK"/>
      <sheetName val="갑지"/>
      <sheetName val="집계표"/>
      <sheetName val=""/>
      <sheetName val="D-경비1"/>
      <sheetName val="전기"/>
      <sheetName val="변경품셈총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실행내역서"/>
      <sheetName val="견적대비 견적서"/>
      <sheetName val="Galaxy 소비자가격표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ZURRIEQ"/>
      <sheetName val="계화배수"/>
      <sheetName val="일위대가목차"/>
      <sheetName val="횡배수관토공수량"/>
      <sheetName val="관급자재"/>
      <sheetName val="_____________My_Documents_____2"/>
      <sheetName val="수량계산"/>
      <sheetName val="산출2-기기동력"/>
      <sheetName val="총 개발비용"/>
      <sheetName val="총 개발비용_정산분리"/>
      <sheetName val="총기능점수"/>
      <sheetName val="영업소-프로그램목록"/>
      <sheetName val="영업소-테이블목록"/>
      <sheetName val="영업소정산-프로그램목록"/>
      <sheetName val="영업소정산-테이블목록"/>
      <sheetName val="중계-프로그램목록"/>
      <sheetName val="중계-데이터목록"/>
      <sheetName val="도공TCS-프로그램목록"/>
      <sheetName val="도공TCS-테이블목록"/>
      <sheetName val="호환(선불)후불정산-프로그램목록"/>
      <sheetName val="호환(선불)후불정산-테이블목록"/>
      <sheetName val="영업소-프로그램목록 (2)"/>
      <sheetName val="영업소-테이블목록 (2)"/>
      <sheetName val="_____________My_Documents_____3"/>
      <sheetName val="명세서"/>
      <sheetName val="입력변수"/>
      <sheetName val="신우"/>
      <sheetName val="MOTOR"/>
      <sheetName val="표지1"/>
      <sheetName val="데이타"/>
      <sheetName val="부하"/>
      <sheetName val="전기일위대가"/>
      <sheetName val="지급자재조서"/>
      <sheetName val="말뚝물량"/>
      <sheetName val="설계명세서"/>
      <sheetName val="기별"/>
      <sheetName val="공사설명서외"/>
      <sheetName val="간선길이"/>
      <sheetName val="Macro"/>
      <sheetName val="_____________My_Documents_____4"/>
      <sheetName val="Macro(차단기)"/>
      <sheetName val="Macro(전선)"/>
      <sheetName val="광속"/>
      <sheetName val="Macro(전등)"/>
      <sheetName val=" 견적서"/>
      <sheetName val="공조덕트"/>
      <sheetName val="갑지1"/>
      <sheetName val="날짜체크"/>
      <sheetName val="현장관리비"/>
      <sheetName val="ITEM"/>
      <sheetName val="고창터널(고창방향)"/>
      <sheetName val="별첨 #1-1. 각기능별개발원가"/>
      <sheetName val="공사내역"/>
      <sheetName val="Oper Amount"/>
      <sheetName val="물량"/>
      <sheetName val="대비"/>
      <sheetName val="수로단위수량"/>
      <sheetName val="Customer Databas"/>
      <sheetName val="CTEMCOST"/>
      <sheetName val="설계내역서"/>
      <sheetName val="종배수관면벽신"/>
      <sheetName val="표지 (2)"/>
      <sheetName val=" 남대문,중앙 AA지점 인테리어공사.xlsx"/>
      <sheetName val=" 홍릉,장안 AA지점 인테리어공사.xlsx"/>
      <sheetName val="업무"/>
      <sheetName val="COVER-P"/>
      <sheetName val="Y-WORK"/>
      <sheetName val="GAEYO"/>
      <sheetName val="설계명세서(선로)"/>
      <sheetName val="견적서"/>
      <sheetName val="을"/>
      <sheetName val="토목주소"/>
      <sheetName val="진주방향"/>
      <sheetName val="마산방향"/>
      <sheetName val="마산방향철근집계"/>
      <sheetName val="날개벽수량표"/>
      <sheetName val="공사설계서"/>
      <sheetName val="wall"/>
      <sheetName val="입찰안"/>
      <sheetName val="PAD TR보호대기초"/>
      <sheetName val="가로등기초"/>
      <sheetName val="HANDHOLE(2)"/>
      <sheetName val="BSD (2)"/>
      <sheetName val="갑지(추정)"/>
      <sheetName val="인사자료총집계"/>
      <sheetName val="danga"/>
      <sheetName val="ilch"/>
      <sheetName val="일위대가표"/>
      <sheetName val="유림골조"/>
      <sheetName val="FAB별"/>
      <sheetName val="연돌일위집계"/>
      <sheetName val="1.설계조건"/>
      <sheetName val="96월별PL"/>
      <sheetName val="간선계산"/>
      <sheetName val="단가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분전함신설"/>
      <sheetName val="을부담운반비"/>
      <sheetName val="운반비산출"/>
      <sheetName val="접지1종"/>
      <sheetName val="조명율표"/>
      <sheetName val="VXXXXXXX"/>
      <sheetName val="ECSYSTEM"/>
      <sheetName val="ECSYSTEM_2"/>
      <sheetName val="ECSYSTEM_3"/>
      <sheetName val="소요량"/>
      <sheetName val="목록"/>
      <sheetName val="간노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9GNG운반"/>
      <sheetName val="관로공사"/>
      <sheetName val="자금신청서"/>
      <sheetName val="연부97-1"/>
      <sheetName val="공량산출서"/>
      <sheetName val="9567매출"/>
      <sheetName val="APT"/>
      <sheetName val="Tables"/>
      <sheetName val="기초일위"/>
      <sheetName val="시설일위"/>
      <sheetName val="조명일위"/>
      <sheetName val="dBase"/>
      <sheetName val="PROJECT BRIEF(EX.NEW)"/>
      <sheetName val="_XLS__XLS__XLS__XLS__XLS__XLS__"/>
      <sheetName val="Bill"/>
      <sheetName val="예산서"/>
      <sheetName val="노무비 근거"/>
      <sheetName val="기초공"/>
      <sheetName val="기둥(원형)"/>
      <sheetName val="총괄내역서"/>
      <sheetName val="6월"/>
      <sheetName val="결과조달"/>
      <sheetName val="ELECTRIC"/>
      <sheetName val="SCHEDULE"/>
      <sheetName val="FORM-0"/>
      <sheetName val="TEST1"/>
      <sheetName val="공문"/>
      <sheetName val="재집"/>
      <sheetName val="하도급업체"/>
      <sheetName val="PUMP"/>
      <sheetName val="2.설계제원"/>
      <sheetName val="수정시산표"/>
      <sheetName val="_____________My_Documents____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직노"/>
      <sheetName val="기초공"/>
      <sheetName val="기둥(원형)"/>
      <sheetName val="민속촌메뉴"/>
      <sheetName val="20관리비율"/>
      <sheetName val="정부노임단가"/>
      <sheetName val="2F 회의실견적_5_14 일대_"/>
      <sheetName val="9GNG운반"/>
      <sheetName val="N賃率-職"/>
      <sheetName val="TABLE"/>
      <sheetName val="일위대가(가설)"/>
      <sheetName val="외주가공"/>
      <sheetName val="Total"/>
      <sheetName val="일위"/>
      <sheetName val="수량산출"/>
      <sheetName val="일위대가"/>
      <sheetName val="COPING"/>
      <sheetName val="J直材4"/>
      <sheetName val="설직재-1"/>
      <sheetName val="ABUT수량-A1"/>
      <sheetName val="공사내역"/>
      <sheetName val="Sheet3"/>
      <sheetName val="토목내역"/>
      <sheetName val="설계조건"/>
      <sheetName val="안정계산"/>
      <sheetName val="단면검토"/>
      <sheetName val="내역서"/>
      <sheetName val="I一般比"/>
      <sheetName val="직재"/>
      <sheetName val="Galaxy 소비자가격표"/>
      <sheetName val="을"/>
      <sheetName val="남양시작동자105노65기1.3화1.2"/>
      <sheetName val="제-노임"/>
      <sheetName val="제직재"/>
      <sheetName val="실행내역"/>
      <sheetName val="손익분석"/>
      <sheetName val="단가표 "/>
      <sheetName val="Customer Databas"/>
      <sheetName val="TEL"/>
      <sheetName val="노임단가 (2)"/>
      <sheetName val="아산의전"/>
      <sheetName val="차액보증"/>
      <sheetName val="기본일위"/>
      <sheetName val="치수표"/>
      <sheetName val="3BL공동구 수량"/>
      <sheetName val="Proposal"/>
      <sheetName val="견적서"/>
      <sheetName val="CONCRETE"/>
      <sheetName val="견적대비 견적서"/>
      <sheetName val="간접재료비산출표-27-30"/>
      <sheetName val="옹벽"/>
      <sheetName val="Sheet1"/>
      <sheetName val="건축내역"/>
      <sheetName val="전기일위대가"/>
      <sheetName val="보도경계블럭"/>
      <sheetName val="danga"/>
      <sheetName val="ilch"/>
      <sheetName val="원가"/>
      <sheetName val="공사현황"/>
      <sheetName val="XL4Poppy"/>
      <sheetName val="실행철강하도"/>
      <sheetName val="원형맨홀수량"/>
      <sheetName val="GRDBS"/>
      <sheetName val="DATA(BAC)"/>
      <sheetName val="공비대비"/>
      <sheetName val="FAB별"/>
      <sheetName val="예산서"/>
      <sheetName val="설계명세서"/>
      <sheetName val="변화치수"/>
      <sheetName val="데이타"/>
      <sheetName val="DATA"/>
      <sheetName val="예산명세서"/>
      <sheetName val="자료입력"/>
      <sheetName val="Sheet6"/>
      <sheetName val="dt0301"/>
      <sheetName val="dtt0301"/>
      <sheetName val="부대내역"/>
      <sheetName val=" 견적서"/>
      <sheetName val="2F_회의실견적(5_14_일대)"/>
      <sheetName val="2F_회의실견적_5_14_일대_"/>
      <sheetName val="깨기"/>
      <sheetName val="2F_회의실견적(5_14_일대)1"/>
      <sheetName val="2F_회의실견적_5_14_일대_1"/>
      <sheetName val="Galaxy_소비자가격표"/>
      <sheetName val="공사원가계산서"/>
      <sheetName val="일위_파일"/>
      <sheetName val="04상노임"/>
      <sheetName val="L형옹벽"/>
      <sheetName val="EACT10"/>
      <sheetName val="UserData"/>
      <sheetName val="11.단가비교표_"/>
      <sheetName val="16.기계경비산출내역_"/>
      <sheetName val="금액"/>
      <sheetName val="재1"/>
      <sheetName val="L형옹벽(key)"/>
      <sheetName val="목차"/>
      <sheetName val="신우"/>
      <sheetName val="보차도경계석"/>
      <sheetName val="공통부대비"/>
      <sheetName val="일위대가목록"/>
      <sheetName val="기타 정보통신공사"/>
      <sheetName val="BID"/>
      <sheetName val="단가표"/>
      <sheetName val="단락전류-A"/>
      <sheetName val="CTEMCOST"/>
      <sheetName val="매크로"/>
      <sheetName val="민감도"/>
      <sheetName val="FPA"/>
      <sheetName val="순수개발"/>
      <sheetName val="단가"/>
      <sheetName val="시설물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20관리비율"/>
      <sheetName val="민속촌메뉴"/>
      <sheetName val="내역서"/>
      <sheetName val="Galaxy 소비자가격표"/>
      <sheetName val="직노"/>
      <sheetName val="정부노임단가"/>
      <sheetName val="2F 회의실견적(5_14 일대)"/>
      <sheetName val="I一般比"/>
      <sheetName val="DATA1"/>
      <sheetName val="BSD (2)"/>
      <sheetName val="A-4"/>
      <sheetName val="소비자가"/>
      <sheetName val="TABLE"/>
      <sheetName val="N賃率-職"/>
      <sheetName val="제경집계"/>
      <sheetName val="설직재-1"/>
      <sheetName val="제-노임"/>
      <sheetName val="직재"/>
      <sheetName val="견적접수"/>
      <sheetName val="견적내역서"/>
      <sheetName val="Sheet1"/>
      <sheetName val="제직재"/>
      <sheetName val="명세서"/>
      <sheetName val="MOTOR"/>
      <sheetName val="감가상각"/>
      <sheetName val="노임"/>
      <sheetName val="ITEM"/>
      <sheetName val="제경비율"/>
      <sheetName val="토사(PE)"/>
      <sheetName val="재료"/>
      <sheetName val="설치자재"/>
      <sheetName val="시설물기초"/>
      <sheetName val="일위대가(4층원격)"/>
      <sheetName val="자재표"/>
      <sheetName val="재집"/>
      <sheetName val="일위대가목록"/>
      <sheetName val="내역서2안"/>
      <sheetName val="견적서"/>
      <sheetName val="수량산출"/>
      <sheetName val="2공구산출내역"/>
      <sheetName val="터파기및재료"/>
      <sheetName val="패널"/>
      <sheetName val="가로등내역서"/>
      <sheetName val="대,유,램"/>
      <sheetName val="일위대가"/>
      <sheetName val="공사비증감"/>
      <sheetName val="부하계산서"/>
      <sheetName val="노임단가"/>
      <sheetName val="Macro(전선)"/>
      <sheetName val="금액내역서"/>
      <sheetName val="1000 DB구축 부표"/>
      <sheetName val="CT "/>
      <sheetName val="97"/>
      <sheetName val="WORK"/>
      <sheetName val="Y-WORK"/>
      <sheetName val="전선 및 전선관"/>
      <sheetName val="1안"/>
      <sheetName val="#REF"/>
      <sheetName val="참조자료"/>
      <sheetName val="국별인원"/>
      <sheetName val="경산"/>
      <sheetName val="단가"/>
      <sheetName val="원가 (2)"/>
      <sheetName val="Price List"/>
      <sheetName val="일위"/>
      <sheetName val="G.R300경비"/>
      <sheetName val="DATA"/>
      <sheetName val="기존단가 (2)"/>
      <sheetName val="입력"/>
      <sheetName val="SG"/>
      <sheetName val="계정"/>
      <sheetName val="단"/>
      <sheetName val="간접"/>
      <sheetName val="예정(3)"/>
      <sheetName val="C-노임단가"/>
      <sheetName val="DATA-UPS"/>
      <sheetName val="C-직노1"/>
      <sheetName val="D-경비1"/>
      <sheetName val="관로부문"/>
      <sheetName val="실행철강하도"/>
      <sheetName val="ABUT수량-A1"/>
      <sheetName val="전기"/>
      <sheetName val="대치판정"/>
      <sheetName val="하조서"/>
      <sheetName val="총괄집계표"/>
      <sheetName val="설계명세서"/>
      <sheetName val="예산명세서"/>
      <sheetName val="자료입력"/>
      <sheetName val="C3"/>
      <sheetName val="토적표"/>
      <sheetName val="data(완전)"/>
      <sheetName val="시화점실행"/>
      <sheetName val="계수시트"/>
      <sheetName val="원가계산서"/>
      <sheetName val="지구단위계획"/>
      <sheetName val="구의33고"/>
      <sheetName val="건축내역"/>
      <sheetName val="대창(장성)"/>
      <sheetName val="실행내역"/>
      <sheetName val="bm(CIcable)"/>
      <sheetName val="유기공정"/>
      <sheetName val="신우"/>
      <sheetName val="일위대가(가설)"/>
      <sheetName val="물집"/>
      <sheetName val="DATE"/>
      <sheetName val="주소"/>
      <sheetName val="잡철물"/>
      <sheetName val="Phantom"/>
      <sheetName val="산출내역서집계표"/>
      <sheetName val="왕십리방향"/>
      <sheetName val="호남2"/>
      <sheetName val="CAL"/>
      <sheetName val="언양"/>
      <sheetName val="지장물C"/>
      <sheetName val="교대시점"/>
      <sheetName val="CODE"/>
      <sheetName val="기본일위"/>
      <sheetName val="연부97-1"/>
      <sheetName val="갑지1"/>
      <sheetName val="일위대가목차"/>
      <sheetName val="단가산출"/>
      <sheetName val="철거산출근거"/>
      <sheetName val="인건비"/>
      <sheetName val="원본(갑지)"/>
      <sheetName val="전체"/>
      <sheetName val="사당"/>
      <sheetName val="전신환매도율"/>
      <sheetName val="현지검측내역"/>
      <sheetName val="배수설비"/>
      <sheetName val="공정집계_국별"/>
      <sheetName val="물가"/>
      <sheetName val="⑻동원인원산출서⑧"/>
      <sheetName val="입찰안"/>
      <sheetName val="신호등일위대가"/>
      <sheetName val="1,2공구원가계산서"/>
      <sheetName val="1공구산출내역서"/>
      <sheetName val="1.수인터널"/>
      <sheetName val="수량집계"/>
      <sheetName val="3.1내역서(VDS)"/>
      <sheetName val="노무비 근거"/>
      <sheetName val="노임조서"/>
      <sheetName val="선급금신청서"/>
      <sheetName val="금호"/>
      <sheetName val="96갑지"/>
      <sheetName val="Sheet5"/>
      <sheetName val="날개벽"/>
      <sheetName val="danga"/>
      <sheetName val="ilch"/>
      <sheetName val="집계표"/>
      <sheetName val="Sheet14"/>
      <sheetName val="Sheet13"/>
      <sheetName val="COPING"/>
      <sheetName val="한강운반비"/>
      <sheetName val="인구"/>
      <sheetName val="환경평가"/>
      <sheetName val="낙찰표"/>
      <sheetName val="RFP견적물량(60%)"/>
      <sheetName val="일위(설)"/>
      <sheetName val="공량산출서"/>
      <sheetName val="인트라넷시스템근거"/>
      <sheetName val="견적대비표"/>
      <sheetName val="공정코드"/>
      <sheetName val="데이타"/>
      <sheetName val="단가조사"/>
      <sheetName val="일위대가(계측기설치)"/>
      <sheetName val="관급"/>
      <sheetName val="가시설(TYPE-A)"/>
      <sheetName val="1호맨홀가감수량"/>
      <sheetName val="1-1평균터파기고(1)"/>
      <sheetName val="1호맨홀수량산출"/>
      <sheetName val="중기일위대가"/>
      <sheetName val="터널조도"/>
      <sheetName val="발전,기타"/>
      <sheetName val="물량"/>
      <sheetName val="단가목록"/>
      <sheetName val="코드표"/>
      <sheetName val="구조대가"/>
      <sheetName val="포설대가1"/>
      <sheetName val="부대대가"/>
      <sheetName val="을"/>
      <sheetName val="Sheet3"/>
      <sheetName val="원가_(2)"/>
      <sheetName val="Price_List"/>
      <sheetName val="G_R300경비"/>
      <sheetName val="기존단가_(2)"/>
      <sheetName val="8.PILE  (돌출)"/>
      <sheetName val="노무비_근거"/>
      <sheetName val="2"/>
      <sheetName val="model master"/>
      <sheetName val="을지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Baby일위대가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간선계산"/>
      <sheetName val="전기일위대가"/>
      <sheetName val="Macro(차단기)"/>
      <sheetName val="총괄"/>
      <sheetName val="토목"/>
      <sheetName val="현장관리비"/>
      <sheetName val="N賃率_職"/>
      <sheetName val="프로젝트"/>
      <sheetName val="공조기(삭제)"/>
      <sheetName val=" 냉각수펌프"/>
      <sheetName val="AHU집계"/>
      <sheetName val="관급자재"/>
      <sheetName val="건축공사실행"/>
      <sheetName val="맨홀"/>
      <sheetName val="우배수"/>
      <sheetName val="연습"/>
      <sheetName val="중기사용료"/>
      <sheetName val="LH3 동양시스템"/>
      <sheetName val="ROOF(ALKALI)"/>
      <sheetName val="Total"/>
      <sheetName val="개산공사비"/>
      <sheetName val="집수정(600-700)"/>
      <sheetName val="9GNG운반"/>
      <sheetName val="집수정"/>
      <sheetName val="변전소+TIE POST"/>
      <sheetName val="전차선설비공사"/>
      <sheetName val="을 2"/>
      <sheetName val="을 1"/>
      <sheetName val="_냉각수펌프"/>
      <sheetName val="일위목차"/>
      <sheetName val="제36-40호표"/>
      <sheetName val="을-ATYPE"/>
      <sheetName val="관급_File"/>
      <sheetName val="노무비"/>
      <sheetName val="기본사항"/>
      <sheetName val="인테리어내역"/>
      <sheetName val="현금예금"/>
      <sheetName val="원형맨홀수량"/>
      <sheetName val="Sheet2"/>
      <sheetName val="정SW(원)"/>
      <sheetName val="공통부대비"/>
      <sheetName val="2F 회의실견적_5_14 일대_"/>
      <sheetName val="단가조사서"/>
      <sheetName val="부대내역"/>
      <sheetName val="Customer Databas"/>
      <sheetName val="내역서(총)"/>
      <sheetName val="3BL공동구 수량"/>
      <sheetName val="Macro(전기)"/>
      <sheetName val="갑지(추정)"/>
      <sheetName val="설비단가표"/>
      <sheetName val="총괄내역서"/>
      <sheetName val="을_ATYPE"/>
      <sheetName val="기기리스트"/>
      <sheetName val="덕전리"/>
      <sheetName val="UNIT"/>
      <sheetName val="AP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J直材4"/>
      <sheetName val="설직재-1"/>
      <sheetName val="2F 회의실견적(5_14 일대)"/>
      <sheetName val="명세서"/>
      <sheetName val="부대내역"/>
      <sheetName val="수량산출"/>
      <sheetName val="N賃率-職"/>
      <sheetName val="工관리비율"/>
      <sheetName val="工완성공사율"/>
      <sheetName val="실행내역"/>
      <sheetName val="직노"/>
      <sheetName val="20관리비율"/>
      <sheetName val="Sheet1"/>
      <sheetName val="XL4Poppy"/>
      <sheetName val="일위대가목록"/>
      <sheetName val="내역"/>
      <sheetName val="단가조사"/>
      <sheetName val="I一般比"/>
      <sheetName val="직재"/>
      <sheetName val="구조물공1"/>
      <sheetName val="배수및구조물공1"/>
      <sheetName val="Data Vol"/>
      <sheetName val="07석재조합-석제품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노임"/>
      <sheetName val="직노"/>
      <sheetName val="수량산출"/>
      <sheetName val="인건-측정"/>
      <sheetName val="NOMUBI"/>
      <sheetName val="sw1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동원(3)"/>
      <sheetName val="예정(3)"/>
      <sheetName val="J直材4"/>
      <sheetName val="TOTAL"/>
      <sheetName val="2F 회의실견적(5_14 일대)"/>
      <sheetName val="NOMUBI"/>
      <sheetName val="sw1"/>
      <sheetName val="실행철강하도"/>
      <sheetName val="조도계산서 (도서)"/>
      <sheetName val="유기공정"/>
      <sheetName val="I一般比"/>
      <sheetName val="인건-측정"/>
      <sheetName val="동력부하(도산)"/>
      <sheetName val="명세서"/>
      <sheetName val="TABLE"/>
      <sheetName val="설비"/>
      <sheetName val="품목납기"/>
      <sheetName val="N賃率-職"/>
      <sheetName val="96물가 CODE"/>
      <sheetName val="Sheet1"/>
      <sheetName val="CP-E2 (품셈표)"/>
      <sheetName val="노임단가"/>
      <sheetName val="U-TYPE(1)"/>
      <sheetName val="터널조도"/>
      <sheetName val="종배수관"/>
      <sheetName val="감가상각"/>
      <sheetName val="연부97-1"/>
      <sheetName val="갑지1"/>
      <sheetName val="70%"/>
      <sheetName val="일위대가목록"/>
      <sheetName val="조도계산(1)"/>
      <sheetName val="전차선로 물량표"/>
      <sheetName val="Sheet3"/>
      <sheetName val="와동25-3(변경)"/>
      <sheetName val="인건비"/>
      <sheetName val="001"/>
      <sheetName val="60명당사(총괄)"/>
      <sheetName val="반중력식옹벽3.5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중기사용료"/>
      <sheetName val="기초대가"/>
      <sheetName val="97"/>
      <sheetName val="WORK"/>
      <sheetName val="Macro1"/>
      <sheetName val="Macro2"/>
      <sheetName val="전기단가조사서"/>
      <sheetName val="자재단가"/>
      <sheetName val="K1자재(3차등)"/>
      <sheetName val="ilch"/>
      <sheetName val="덕전리"/>
      <sheetName val="선급금신청서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원형1호맨홀토공수량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10월가격"/>
      <sheetName val="주소록"/>
      <sheetName val="노원열병합__건축공사기성내역서"/>
      <sheetName val="plan&amp;section_of_foundation"/>
      <sheetName val="단가조사"/>
      <sheetName val="건축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기계경비산출기준"/>
      <sheetName val="철거산출근거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11.단가비교표_"/>
      <sheetName val="16.기계경비산출내역_"/>
      <sheetName val="밸브설치"/>
      <sheetName val="Oper Amount"/>
      <sheetName val="실적단가"/>
      <sheetName val="일위대가_복합"/>
      <sheetName val="일위대가_서비스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단가산출"/>
      <sheetName val="시행후면적"/>
      <sheetName val="수지예산"/>
      <sheetName val="원가 (2)"/>
      <sheetName val="실정공사비단가표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단가대비"/>
      <sheetName val="소요자재"/>
      <sheetName val="부하(성남)"/>
      <sheetName val="7.1 자재단가표(케이블)"/>
      <sheetName val="제잡비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dt0301"/>
      <sheetName val="dtt0301"/>
      <sheetName val="목록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표지판단위"/>
      <sheetName val="설계"/>
      <sheetName val="날개벽수량표"/>
      <sheetName val="전기"/>
      <sheetName val="화재_탐지_설비"/>
      <sheetName val="소상_&quot;1&quot;"/>
      <sheetName val="기성"/>
      <sheetName val="자료"/>
      <sheetName val="토공계산서(부체도로)"/>
      <sheetName val="우각부보강"/>
      <sheetName val="도근좌표"/>
      <sheetName val="입상내역"/>
      <sheetName val="내부부하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외주가공"/>
      <sheetName val="7단가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단면가정"/>
      <sheetName val="7내역"/>
      <sheetName val="DRUM"/>
      <sheetName val="협조전"/>
      <sheetName val="dtxl"/>
      <sheetName val="담장산출"/>
      <sheetName val="BOX"/>
      <sheetName val="건축내역서"/>
      <sheetName val="말뚝지지력산정"/>
      <sheetName val="예산대비"/>
      <sheetName val="공문"/>
      <sheetName val="NEYOK"/>
      <sheetName val="품산출서"/>
      <sheetName val="1-1"/>
      <sheetName val="차도조도계산"/>
      <sheetName val="맨홀토공"/>
      <sheetName val="수안보-MBR1"/>
      <sheetName val="통합"/>
      <sheetName val="단위수량"/>
      <sheetName val="FOOTING단면력"/>
      <sheetName val=" HIT-&gt;HMC 견적(3900)"/>
      <sheetName val="CB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__MAIN"/>
      <sheetName val="회로내역(승인)"/>
      <sheetName val="ROOF(ALKALI)"/>
      <sheetName val="일위대가(4층원격)"/>
      <sheetName val="1공구(을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시화점실행"/>
      <sheetName val="DLA"/>
      <sheetName val=" 견적서"/>
      <sheetName val="부대내역"/>
      <sheetName val="7.경제성결과"/>
      <sheetName val="FRP내역서"/>
      <sheetName val="XL4Poppy"/>
      <sheetName val="List"/>
      <sheetName val="CHITIET VL-NC"/>
      <sheetName val="DON GIA"/>
      <sheetName val="MOTOR"/>
      <sheetName val="참고"/>
      <sheetName val="안정검토(온1)"/>
      <sheetName val="노무비 근거"/>
      <sheetName val="단가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관급"/>
      <sheetName val="투찰(하수)"/>
      <sheetName val="Site Expenses"/>
      <sheetName val="해상PCB"/>
      <sheetName val="기력고압전동기"/>
      <sheetName val="일보"/>
      <sheetName val="현장지지물물량"/>
      <sheetName val="Macro(차단기)"/>
      <sheetName val="물량산출근거"/>
      <sheetName val="L형 옹벽"/>
      <sheetName val="COVER"/>
      <sheetName val="Ekog10"/>
      <sheetName val="코드표"/>
      <sheetName val="1을"/>
      <sheetName val="PIPE"/>
      <sheetName val="FLANGE"/>
      <sheetName val="VALVE"/>
      <sheetName val="OH공량old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11"/>
      <sheetName val="목표세부명세"/>
      <sheetName val="전선 및 전선관"/>
      <sheetName val="청주(철골발주의뢰서)"/>
      <sheetName val="정렬"/>
      <sheetName val="분전함신설"/>
      <sheetName val="접지1종"/>
      <sheetName val="샘플표지"/>
      <sheetName val="물가연동제"/>
      <sheetName val="1. 설계조건 2.단면가정 3. 하중계산"/>
      <sheetName val="DATA 입력란"/>
      <sheetName val="I.설계조건"/>
      <sheetName val="자재"/>
      <sheetName val="FAB별"/>
      <sheetName val="암거공"/>
      <sheetName val="A-4"/>
      <sheetName val="교통대책내역"/>
      <sheetName val="자재테이블"/>
      <sheetName val="산출금액내역"/>
      <sheetName val="실행간접비용"/>
      <sheetName val="시행예산"/>
      <sheetName val="원형맨홀수량"/>
      <sheetName val="기기리스트"/>
      <sheetName val="01"/>
      <sheetName val="연돌일위집계"/>
      <sheetName val="상승노임"/>
      <sheetName val="기초단가"/>
      <sheetName val="토목공사"/>
      <sheetName val="수량집계"/>
      <sheetName val="자재일람"/>
      <sheetName val="수량산출서 (2)"/>
      <sheetName val="CAL"/>
      <sheetName val="공주-교대(A1)"/>
      <sheetName val="COVER-P"/>
      <sheetName val="단위중량"/>
      <sheetName val="변화치수"/>
      <sheetName val="BQ_Utl_Off"/>
      <sheetName val="BREAKDOWN(철거설치)"/>
      <sheetName val="연령현황"/>
      <sheetName val="__"/>
      <sheetName val="DIAPHRAGM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금융비용"/>
      <sheetName val="주안3차A-A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기계경비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교대(A1)"/>
      <sheetName val="대가표(품셈)"/>
      <sheetName val="단가산출서"/>
      <sheetName val="위치"/>
      <sheetName val="총공사내역서"/>
      <sheetName val="다곡2교"/>
      <sheetName val="재1"/>
      <sheetName val="자재조사표(참고용)"/>
      <sheetName val="품셈집계표"/>
      <sheetName val="일반부표집계표"/>
      <sheetName val="전체현황"/>
      <sheetName val="견적(갑지)"/>
      <sheetName val="Controls"/>
      <sheetName val="수량산출서 갑지"/>
      <sheetName val="계약내력"/>
      <sheetName val="주요측점"/>
      <sheetName val="공종별내역서"/>
      <sheetName val="3BL공동구 수량"/>
      <sheetName val="작업일정"/>
      <sheetName val="INPUT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설계예산서(2016년 보안등 신설공사 단가계약-).xls"/>
      <sheetName val="15100"/>
      <sheetName val="두앙"/>
      <sheetName val="재료비"/>
      <sheetName val="보온자재단가표"/>
      <sheetName val="토사(PE)"/>
      <sheetName val="맨홀토공산출"/>
      <sheetName val="AHU집계"/>
      <sheetName val="본실행경비"/>
      <sheetName val="원계약서"/>
      <sheetName val="총괄내역"/>
      <sheetName val="콘_재료분리(1)"/>
      <sheetName val="SW개발대상목록(기능점수)"/>
      <sheetName val="오존실배관내역"/>
      <sheetName val="단가대비표 표지"/>
      <sheetName val="2000시행"/>
      <sheetName val="배수통관(좌)"/>
      <sheetName val="예시 (수정 및 삭제금지)"/>
      <sheetName val="VENDOR LIST"/>
      <sheetName val="CALCULATION"/>
      <sheetName val="EPro"/>
      <sheetName val="배수공 시멘트 및 골재량 산출"/>
      <sheetName val="사전공사"/>
      <sheetName val="토적"/>
      <sheetName val="안정계산"/>
      <sheetName val="기초안정검토"/>
      <sheetName val="물건도(원본)"/>
      <sheetName val="관로공표지"/>
      <sheetName val="골재집계"/>
      <sheetName val="공종별 집계"/>
      <sheetName val="호안공"/>
      <sheetName val="설명"/>
      <sheetName val="참조"/>
      <sheetName val="9호관로"/>
      <sheetName val="특별교실"/>
      <sheetName val="총요약서"/>
      <sheetName val="Macro(전선)"/>
      <sheetName val="CATV"/>
      <sheetName val="우수"/>
      <sheetName val="소운반"/>
      <sheetName val="Customer Databas"/>
      <sheetName val="기초자료입력"/>
      <sheetName val="Baby일위대가"/>
      <sheetName val="예산내역서"/>
      <sheetName val="가격표"/>
      <sheetName val="유림총괄"/>
      <sheetName val=" 냉각수펌프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공통(20-91)"/>
      <sheetName val="매크로"/>
      <sheetName val="분류작업"/>
      <sheetName val="기본자료"/>
      <sheetName val="2002상반기노임기준"/>
      <sheetName val="일위대가1"/>
      <sheetName val="원형측구(B-type)"/>
      <sheetName val="총괄표"/>
      <sheetName val="대전-교대(A1-A2)"/>
      <sheetName val="8-1"/>
      <sheetName val="물가"/>
      <sheetName val="BOQ(전체)"/>
      <sheetName val="단위수량산출"/>
      <sheetName val="안정성검토"/>
      <sheetName val="하중계산"/>
      <sheetName val="설계기준"/>
      <sheetName val="우배수"/>
      <sheetName val="wing"/>
      <sheetName val="98비정기소모"/>
      <sheetName val="TYPE1"/>
      <sheetName val="입력자료모음"/>
      <sheetName val="원가계산서(공사)"/>
      <sheetName val="대상공사(조달청)"/>
      <sheetName val="자료(통합)"/>
      <sheetName val="JUCKEYK"/>
      <sheetName val="수목표준대가"/>
      <sheetName val="식재가격"/>
      <sheetName val="식재총괄"/>
      <sheetName val="일위목록"/>
      <sheetName val="2000년1차"/>
      <sheetName val="횡배수관집현황(2공구)"/>
      <sheetName val="웅진교-S2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시중노임(공사)"/>
      <sheetName val="식재"/>
      <sheetName val="시설물"/>
      <sheetName val="식재출력용"/>
      <sheetName val="유지관리"/>
      <sheetName val="지주목시비량산출서"/>
      <sheetName val="1,2공구원가계산서"/>
      <sheetName val="2공구산출내역"/>
      <sheetName val="1공구산출내역서"/>
      <sheetName val="1-3.조건,바닥판 "/>
      <sheetName val="설계명세서"/>
      <sheetName val="옹벽1"/>
      <sheetName val="BSD (2)"/>
      <sheetName val="Proposal"/>
      <sheetName val="원가계산하도"/>
      <sheetName val="기초공"/>
      <sheetName val="물량표"/>
      <sheetName val="평가데이터"/>
      <sheetName val="직접인건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3.공통공사대비"/>
      <sheetName val="월말"/>
      <sheetName val="가정오수"/>
      <sheetName val="잔수량(작성)"/>
      <sheetName val="토공총괄표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산수배수"/>
      <sheetName val="출입자명단"/>
      <sheetName val="뚝토공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기본DATA"/>
      <sheetName val="9.1지하2층하부보"/>
      <sheetName val="anchor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구천"/>
      <sheetName val="AS포장복구 "/>
      <sheetName val="8-3기계경비"/>
      <sheetName val="일위내역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마산방향"/>
      <sheetName val="사리부설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일위집계(기존)"/>
      <sheetName val="제경비"/>
      <sheetName val="내역서(삼호)"/>
      <sheetName val="규격"/>
      <sheetName val="입고장부 (4)"/>
      <sheetName val="견적보고(총액)"/>
      <sheetName val="공사손익실적"/>
      <sheetName val="[TOTAL.xls]______D_2001_______3"/>
      <sheetName val="[TOTAL.xls]______D_2001_______2"/>
      <sheetName val="[TOTAL.xls]______D_2001_______4"/>
      <sheetName val="토적표"/>
      <sheetName val="Front"/>
      <sheetName val="사용성검토"/>
      <sheetName val="95년12월말"/>
      <sheetName val="basic_info"/>
      <sheetName val="식재품셈"/>
      <sheetName val="각종양식"/>
      <sheetName val="일위목차"/>
      <sheetName val="24.보증금(전신전화가입권)"/>
      <sheetName val="계정code"/>
      <sheetName val="시산표"/>
      <sheetName val="비교1"/>
      <sheetName val="기성내역서"/>
      <sheetName val="깨기수량"/>
      <sheetName val="보험료산출"/>
      <sheetName val="PIPE내역(FCN)"/>
      <sheetName val="설비내역서"/>
      <sheetName val="전기내역서"/>
      <sheetName val="서울대규장각_가시설흙막이_"/>
      <sheetName val="40총괄"/>
      <sheetName val="40집계"/>
      <sheetName val="첨부1-1"/>
      <sheetName val="단락전류-A"/>
      <sheetName val="6공구(당초)"/>
      <sheetName val="데이터"/>
      <sheetName val=" 내역"/>
      <sheetName val="제품별"/>
      <sheetName val="잔공사현황"/>
      <sheetName val="지급자재조서"/>
      <sheetName val="경비2내역"/>
      <sheetName val="사업수지"/>
      <sheetName val="물가자료"/>
      <sheetName val="부대집계1"/>
      <sheetName val="가도단위"/>
      <sheetName val="이름정의"/>
      <sheetName val="C.배수관공"/>
      <sheetName val="비용"/>
      <sheetName val="4.2.1 마루높이 검토"/>
      <sheetName val="증감내역서"/>
      <sheetName val="교량data"/>
      <sheetName val="타견적(을)"/>
      <sheetName val="회사기초자료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단漰_x001d_潼"/>
      <sheetName val="TARGET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STEEL BOX 단면설계(SEC.8)"/>
      <sheetName val="1.2.1 마루높이결정"/>
      <sheetName val="총蚨ϖ"/>
      <sheetName val="총蓨ώ"/>
      <sheetName val="총벝l"/>
      <sheetName val="총벝ê"/>
      <sheetName val="우棌"/>
      <sheetName val="F4-F7"/>
      <sheetName val="현장식당(1)"/>
      <sheetName val="가시설단위수량"/>
      <sheetName val="eq_data"/>
      <sheetName val="현장관리비"/>
      <sheetName val="군자4교하부-Ö_x0000_"/>
      <sheetName val="총_x0000_ϭ"/>
      <sheetName val="우륀"/>
      <sheetName val="식재ط"/>
      <sheetName val="총_x0002__x0000_"/>
      <sheetName val="부적합유형"/>
      <sheetName val="부적합 유형"/>
      <sheetName val="11.자재단가"/>
      <sheetName val="NEGO"/>
      <sheetName val="본사공가현황"/>
      <sheetName val="직접경비"/>
      <sheetName val="역T형교대(말뚝기초)"/>
      <sheetName val="실행예산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우수공"/>
      <sheetName val="기계경비일람"/>
      <sheetName val="종합단가표"/>
      <sheetName val="범례표"/>
      <sheetName val="투찰"/>
      <sheetName val="전기자료"/>
      <sheetName val="내역_ver1.0"/>
      <sheetName val="일위총괄표"/>
      <sheetName val="05년"/>
      <sheetName val="Calcs"/>
      <sheetName val="시설물일위"/>
      <sheetName val="woo(mac)"/>
      <sheetName val="근생APT-신마감"/>
      <sheetName val="복지관_FIART"/>
      <sheetName val="근생APT-FIART"/>
      <sheetName val="근생-FIART"/>
      <sheetName val="설계내역"/>
      <sheetName val="소요자재명세서2"/>
      <sheetName val="감액총괄표"/>
      <sheetName val="공통부대비"/>
      <sheetName val="회로내역(승인䠎"/>
      <sheetName val="회로내역(승인Ԉ"/>
      <sheetName val="횡배수관집현황_2공구_"/>
      <sheetName val="외천교"/>
      <sheetName val="J형측구단위수량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23"/>
      <sheetName val="연습"/>
      <sheetName val="sheet10"/>
      <sheetName val="단면 (2)"/>
      <sheetName val="표지 (2)"/>
      <sheetName val="입찰내역 발주처 양식"/>
      <sheetName val="설계서을"/>
      <sheetName val="EQ-R1"/>
      <sheetName val="일반수량총괄집계"/>
      <sheetName val="CVT산정"/>
      <sheetName val="구조물터파기수량집계"/>
      <sheetName val="건축공사 집계표"/>
      <sheetName val="골조"/>
      <sheetName val="토공"/>
      <sheetName val="교량"/>
      <sheetName val="산출내역서"/>
      <sheetName val="전기일위목록"/>
      <sheetName val="C_DATA"/>
      <sheetName val="철근량"/>
      <sheetName val="Bill 2.2 Villa 2 beds"/>
      <sheetName val="분양가표"/>
      <sheetName val="3.CCTV설비공사"/>
      <sheetName val="1.개요"/>
      <sheetName val="총집계표"/>
      <sheetName val="공양식"/>
      <sheetName val="DOGI"/>
      <sheetName val="원가서"/>
      <sheetName val="물가시세표"/>
      <sheetName val="유지관_x0000_"/>
      <sheetName val="내역(영일)"/>
      <sheetName val="단 box"/>
      <sheetName val="은행코드"/>
      <sheetName val="양수장"/>
      <sheetName val="양수장내역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진행 DATA (2)"/>
      <sheetName val="품의양"/>
      <sheetName val="안_x0000__x0000_"/>
      <sheetName val="원본"/>
      <sheetName val="계수시트"/>
      <sheetName val="c_balju"/>
      <sheetName val="남춘천IC접속_x0000__x0000__x0005__x0000_"/>
      <sheetName val="총_x0005__x0000_"/>
      <sheetName val="총肸"/>
      <sheetName val="총Ῐᅯ"/>
      <sheetName val="총缀⇐"/>
      <sheetName val="총葨ù"/>
      <sheetName val="총䮘໪"/>
      <sheetName val="총ꘓÀ"/>
      <sheetName val="총鎠ັ"/>
      <sheetName val="총㳨⎱"/>
      <sheetName val="총౐ʥ"/>
      <sheetName val="총ꊐ˕"/>
      <sheetName val="총ꊐʮ"/>
      <sheetName val="가설"/>
      <sheetName val="경상"/>
      <sheetName val="94"/>
      <sheetName val="산근"/>
      <sheetName val="[TOTAL.xls]______D_2001_______5"/>
      <sheetName val="시점교대"/>
      <sheetName val="총괄BOQ"/>
      <sheetName val="총 괄 표"/>
      <sheetName val="[TOTAL.xls]______D_2001_______6"/>
      <sheetName val="[TOTAL.xls]______D_2001_______7"/>
      <sheetName val="수목단가"/>
      <sheetName val="시설수량표"/>
      <sheetName val="식재수량표"/>
      <sheetName val="가압장구체수량산출서"/>
      <sheetName val="총_x0010__x0000_"/>
      <sheetName val="총"/>
      <sheetName val="b"/>
      <sheetName val="一発シート"/>
      <sheetName val="노무비(전지2기)"/>
      <sheetName val="노임단가표"/>
      <sheetName val="소일위대가코드표"/>
      <sheetName val="날개벽(시점좌측)"/>
      <sheetName val="TOTAL.xls"/>
      <sheetName val="식재인부"/>
      <sheetName val="1.설계기준"/>
      <sheetName val="취합표"/>
      <sheetName val="물량산출"/>
      <sheetName val="작업일ၒ"/>
      <sheetName val="전체내역 (2)"/>
      <sheetName val="수량산출서-2"/>
      <sheetName val="내역(전체)"/>
      <sheetName val="품셈TABLE"/>
      <sheetName val="지사인원사무실"/>
      <sheetName val="입력"/>
      <sheetName val="평균H"/>
      <sheetName val="관람석제출"/>
      <sheetName val="주식"/>
      <sheetName val="제안서입력"/>
      <sheetName val="절감계산"/>
      <sheetName val="VS P-Q"/>
      <sheetName val="7 th"/>
      <sheetName val="내역서01"/>
      <sheetName val="rpcc"/>
      <sheetName val="옹벽"/>
      <sheetName val="아파트 "/>
      <sheetName val="금융"/>
      <sheetName val="골조시행"/>
      <sheetName val="BOX1"/>
      <sheetName val="지진시"/>
      <sheetName val="실행예산"/>
      <sheetName val="입력DATA"/>
      <sheetName val="바닥판"/>
      <sheetName val="가시설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>
        <row r="1">
          <cell r="A1" t="str">
            <v>단  종</v>
          </cell>
        </row>
      </sheetData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샘플표지"/>
      <sheetName val="N賃率-職"/>
      <sheetName val="단가비교표"/>
      <sheetName val="일위"/>
      <sheetName val="매립"/>
      <sheetName val="과천MAIN"/>
      <sheetName val="노임"/>
      <sheetName val="I一般比"/>
      <sheetName val="원가 (2)"/>
      <sheetName val="ABUT수량-A1"/>
      <sheetName val="품목납기"/>
      <sheetName val="Sheet2"/>
      <sheetName val="신우"/>
      <sheetName val="내역서1999.8최종"/>
      <sheetName val="J直材4"/>
      <sheetName val="2F 회의실견적(5_14 일대)"/>
      <sheetName val="송라초중학교(final)"/>
      <sheetName val="예가표"/>
      <sheetName val="일위대가목차"/>
      <sheetName val="집계표"/>
      <sheetName val="제-노임"/>
      <sheetName val="제직재"/>
      <sheetName val="전차선로 물량표"/>
      <sheetName val="여과지동"/>
      <sheetName val="기초자료"/>
      <sheetName val="sw1"/>
      <sheetName val="NOMUBI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자재단가"/>
      <sheetName val="동원(3)"/>
      <sheetName val="예정(3)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설계명세서(선로)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부하LOAD"/>
      <sheetName val="ITEM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G.R300경비"/>
      <sheetName val="관급_File"/>
      <sheetName val="내역(영일)"/>
      <sheetName val="인건비"/>
      <sheetName val="부하(성남)"/>
      <sheetName val="부대내역"/>
      <sheetName val="외천교"/>
      <sheetName val="종배수관"/>
      <sheetName val="OPT7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Sheet3"/>
      <sheetName val="10월가격"/>
      <sheetName val="기타유틸리티설비"/>
      <sheetName val="명세서"/>
      <sheetName val="일위대가목록"/>
      <sheetName val="우각부보강"/>
      <sheetName val="한전고리-을"/>
      <sheetName val="2F_회의실견적(5_14_일대)"/>
      <sheetName val="K1자재(3차등)"/>
      <sheetName val="원가계산서"/>
      <sheetName val="유기공정"/>
      <sheetName val="실행철강하도"/>
      <sheetName val="COVER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금호"/>
      <sheetName val="약품공급2"/>
      <sheetName val="운동장 (2)"/>
      <sheetName val="Sheet4"/>
      <sheetName val="DATE"/>
      <sheetName val="단위수량"/>
      <sheetName val="가시설수량"/>
      <sheetName val="업무분장 "/>
      <sheetName val="공통"/>
      <sheetName val="총괄"/>
      <sheetName val="배수공 시멘트 및 골재량 산출"/>
      <sheetName val="WORK"/>
      <sheetName val="DATA"/>
      <sheetName val="판매96"/>
      <sheetName val="직재"/>
      <sheetName val="price"/>
      <sheetName val="산출내역서"/>
      <sheetName val="직공비"/>
      <sheetName val="Piping Design Data"/>
      <sheetName val="SCH"/>
      <sheetName val="물량산출근거"/>
      <sheetName val="관급자재대"/>
      <sheetName val="입찰안"/>
      <sheetName val="도급"/>
      <sheetName val="저리조양"/>
      <sheetName val="사통"/>
      <sheetName val="공통가설"/>
      <sheetName val="Macro(차단기)"/>
      <sheetName val="순공사비"/>
      <sheetName val="인사자료총집계"/>
      <sheetName val="노원열병합  건축공사기성내역서"/>
      <sheetName val="소비자가"/>
      <sheetName val="표지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SANBAISU"/>
      <sheetName val="SANTOGO"/>
      <sheetName val="산출근거#2-3"/>
      <sheetName val="일보"/>
      <sheetName val="현장지지물물량"/>
      <sheetName val="사업장공제"/>
      <sheetName val="6호기"/>
      <sheetName val="재무가정"/>
      <sheetName val="anaysis_sheet"/>
      <sheetName val="산근"/>
      <sheetName val="단면치수"/>
      <sheetName val="001"/>
      <sheetName val="기판현황  "/>
      <sheetName val="OH공량old"/>
      <sheetName val="PROCESS"/>
      <sheetName val=" HIT-&gt;HMC 견적(3900)"/>
      <sheetName val="8.PILE  (돌출)"/>
      <sheetName val="WIND"/>
      <sheetName val="표지판단위"/>
      <sheetName val="MOTOR"/>
      <sheetName val="배수공"/>
      <sheetName val="암거"/>
      <sheetName val="포장공"/>
      <sheetName val="골재집계"/>
      <sheetName val="공종별 집계"/>
      <sheetName val="호안공"/>
      <sheetName val="소상 &quot;1&quot;"/>
      <sheetName val="MFAB"/>
      <sheetName val="MFRT"/>
      <sheetName val="MPKG"/>
      <sheetName val="MPR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공통(20-91)"/>
      <sheetName val="pbs_lambda"/>
      <sheetName val="Matériel embarqué PVC"/>
      <sheetName val="투찰"/>
      <sheetName val="해체"/>
      <sheetName val="danga"/>
      <sheetName val="ilch"/>
      <sheetName val="날개벽수량표"/>
      <sheetName val="견적3"/>
      <sheetName val="PROJECT BRIEF(EX.NEW)"/>
      <sheetName val="공사개요"/>
      <sheetName val="참고"/>
      <sheetName val="List"/>
      <sheetName val="갑지(추정)"/>
      <sheetName val="맨홀"/>
      <sheetName val="cost"/>
      <sheetName val="A-4"/>
      <sheetName val="구조물철거타공정이월"/>
      <sheetName val="YES-T"/>
      <sheetName val="xxxxxx"/>
      <sheetName val="VXXXXXXX"/>
      <sheetName val="견적내용입력"/>
      <sheetName val="분석"/>
      <sheetName val="시나리오2"/>
      <sheetName val="1기 비용"/>
      <sheetName val="시나리오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XL4Poppy"/>
      <sheetName val="5.모델링"/>
      <sheetName val="L형측구단위수량"/>
      <sheetName val="L형측구연장조서"/>
      <sheetName val="도로경계블럭단위수량"/>
      <sheetName val="도로경계블럭단위토공"/>
      <sheetName val="Tool"/>
      <sheetName val="1을"/>
      <sheetName val="공비대비"/>
      <sheetName val="CP-E2 (품셈표)"/>
      <sheetName val="코드표"/>
      <sheetName val="원형1호맨홀토공수량"/>
      <sheetName val="주차구획선수량"/>
      <sheetName val="기술자료 (연수)"/>
      <sheetName val="와동25-3(변경)"/>
      <sheetName val="대비"/>
      <sheetName val="IN"/>
      <sheetName val="노원열병합__건축공사기성내역서"/>
      <sheetName val="고창방향"/>
      <sheetName val="조명시설"/>
      <sheetName val="단"/>
      <sheetName val="저장품 토탈2월"/>
      <sheetName val="외화계약"/>
      <sheetName val="8-3기계경비"/>
      <sheetName val="대로근거"/>
      <sheetName val="플랜트 설치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단가산출"/>
      <sheetName val="가격"/>
      <sheetName val="UNIT"/>
      <sheetName val="기계경비"/>
      <sheetName val="미드수량"/>
      <sheetName val="가설"/>
      <sheetName val="1.설계조건"/>
      <sheetName val="Front"/>
      <sheetName val="wall"/>
      <sheetName val="간접재료비산출표-27-30"/>
      <sheetName val="예산내역서(총괄)"/>
      <sheetName val="예산내역서"/>
      <sheetName val="공제대산출"/>
      <sheetName val="운반공사,공구손료"/>
      <sheetName val="거래처등록"/>
      <sheetName val="참고자료"/>
      <sheetName val="내역(포장)"/>
      <sheetName val="설계예산서"/>
      <sheetName val="부대공수량산출"/>
      <sheetName val="부관맨홀(D200) 단위수량"/>
      <sheetName val="1. 설계조건 2.단면가정 3. 하중계산"/>
      <sheetName val="대창(함평)"/>
      <sheetName val="대창(장성)"/>
      <sheetName val="대창(함평)-창열"/>
      <sheetName val="94"/>
      <sheetName val="신청서"/>
      <sheetName val="건축집계"/>
      <sheetName val="인사고과"/>
      <sheetName val="대상1"/>
      <sheetName val="진급대상"/>
      <sheetName val="업적평가"/>
      <sheetName val="우수공"/>
      <sheetName val="현장유지관리비"/>
      <sheetName val="데리네이타현황"/>
      <sheetName val="수도권센터"/>
      <sheetName val="강원센터"/>
      <sheetName val="충북본부"/>
      <sheetName val="대전충남센터"/>
      <sheetName val="전북센터"/>
      <sheetName val="광주전남센터"/>
      <sheetName val="대구경북센터"/>
      <sheetName val="부산경남센터"/>
      <sheetName val="주임 총괄"/>
      <sheetName val="2000노임기준"/>
      <sheetName val="식재일위대가"/>
      <sheetName val="건설사업관리 공제요율"/>
      <sheetName val="공사비"/>
      <sheetName val="건설공사 감리원 배치기준"/>
      <sheetName val="책임감리 공제요율"/>
      <sheetName val="배수내역 (2)"/>
      <sheetName val="음료실행"/>
      <sheetName val="Piping Cost"/>
      <sheetName val="PipWT"/>
      <sheetName val="부속동"/>
      <sheetName val="평3"/>
      <sheetName val="CONCRETE"/>
      <sheetName val="ASP"/>
      <sheetName val="자료"/>
      <sheetName val="취합표"/>
      <sheetName val="물량산출"/>
      <sheetName val="수량산출서"/>
      <sheetName val="견적을"/>
      <sheetName val="전력구구조물산근"/>
      <sheetName val="입적표"/>
      <sheetName val="품셈TABLE"/>
      <sheetName val="Sheet13"/>
      <sheetName val="Sheet14"/>
      <sheetName val="P-J"/>
      <sheetName val="본관동"/>
      <sheetName val="후관동"/>
      <sheetName val="상승노임"/>
      <sheetName val="경산"/>
      <sheetName val="배관단가조사서"/>
      <sheetName val="소야공정계획표"/>
      <sheetName val="위치조서"/>
      <sheetName val="덕전리"/>
      <sheetName val="자압1"/>
      <sheetName val="설계"/>
      <sheetName val="주현(해보)"/>
      <sheetName val="주현(영광)"/>
      <sheetName val="수안보-MBR1"/>
      <sheetName val="토적집계"/>
      <sheetName val="양식"/>
      <sheetName val="Project_Brief"/>
      <sheetName val="8_PILE__(돌출)"/>
      <sheetName val="60명당사(총괄)"/>
      <sheetName val="강교(Sub)"/>
      <sheetName val="일반토공견적"/>
      <sheetName val="일위_파일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견적내역서"/>
      <sheetName val="을"/>
      <sheetName val="일위대가표"/>
      <sheetName val="H PILE수량"/>
      <sheetName val="공사원가계산서"/>
      <sheetName val="철집"/>
      <sheetName val="합의경상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자압"/>
      <sheetName val="TIE-INS"/>
      <sheetName val="방송(체육관)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평균단가"/>
      <sheetName val="전체내역 (2)"/>
      <sheetName val="총계"/>
      <sheetName val="설계조건"/>
      <sheetName val="안정계산"/>
      <sheetName val="단면검토"/>
      <sheetName val="현금및현금등가물"/>
      <sheetName val="Sheet1_(2)"/>
      <sheetName val="건설사업관리_공제요율"/>
      <sheetName val="건설공사_감리원_배치기준"/>
      <sheetName val="책임감리_공제요율"/>
      <sheetName val="인월수_산정"/>
      <sheetName val="20관리비율"/>
      <sheetName val="배수통관(좌)"/>
      <sheetName val="공종"/>
      <sheetName val="장비경비"/>
      <sheetName val="제원및배치"/>
      <sheetName val="______D_Program_Files_AutoCAD_2"/>
      <sheetName val="E.P.T수량산출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>
        <row r="3">
          <cell r="A3" t="str">
            <v>순번</v>
          </cell>
        </row>
      </sheetData>
      <sheetData sheetId="413">
        <row r="3">
          <cell r="A3" t="str">
            <v>순번</v>
          </cell>
        </row>
      </sheetData>
      <sheetData sheetId="414"/>
      <sheetData sheetId="415"/>
      <sheetData sheetId="416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목적"/>
      <sheetName val="전제"/>
      <sheetName val="계산기준"/>
      <sheetName val="간지"/>
      <sheetName val="간노비율(제조)"/>
      <sheetName val="노무명세"/>
      <sheetName val="적용경비"/>
      <sheetName val="경비1"/>
      <sheetName val="경비2"/>
      <sheetName val="적용일비"/>
      <sheetName val="일비1"/>
      <sheetName val="일비2"/>
      <sheetName val="손익"/>
      <sheetName val="제조"/>
      <sheetName val="기업경영"/>
      <sheetName val="적용율"/>
      <sheetName val="간노비율(설치)"/>
      <sheetName val="기타경비"/>
      <sheetName val="안전.산재"/>
      <sheetName val="일반.이윤"/>
      <sheetName val="#REF"/>
      <sheetName val="수량산출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신우"/>
      <sheetName val="수량산출"/>
      <sheetName val="대치판정"/>
      <sheetName val="시행후면적"/>
      <sheetName val="수지예산"/>
      <sheetName val="6PILE  (돌출)"/>
      <sheetName val="노임"/>
      <sheetName val="10월가격"/>
      <sheetName val="1766-1"/>
      <sheetName val="Sheet1"/>
      <sheetName val="기타유틸리티설비"/>
      <sheetName val="조도계산서 (도서)"/>
      <sheetName val="명세서"/>
      <sheetName val="일위대가목록"/>
      <sheetName val="Data Vol"/>
      <sheetName val="2F 회의실견적(5_14 일대)"/>
      <sheetName val="단가표 "/>
      <sheetName val="NOMUBI"/>
      <sheetName val="sw1"/>
      <sheetName val="OPT7"/>
      <sheetName val="J直材4"/>
      <sheetName val="전차선로 물량표"/>
      <sheetName val="발신정보"/>
      <sheetName val="CT "/>
      <sheetName val="정부노임단가"/>
      <sheetName val="터널조도"/>
      <sheetName val="ABUT수량-A1"/>
      <sheetName val="유기공정"/>
      <sheetName val="인건-측정"/>
      <sheetName val="감가상각"/>
      <sheetName val="부하계산서"/>
      <sheetName val="OPT"/>
      <sheetName val="001"/>
      <sheetName val="내역서"/>
      <sheetName val="I一般比"/>
      <sheetName val="N賃率-職"/>
      <sheetName val="20관리비율"/>
      <sheetName val="소상 &quot;1&quot;"/>
      <sheetName val="산출기초"/>
      <sheetName val="일위대가(LCS)"/>
      <sheetName val="산출근거(접지)"/>
      <sheetName val="산출근거 (중기)"/>
      <sheetName val="기초대가"/>
      <sheetName val="직노"/>
      <sheetName val="97"/>
      <sheetName val="단가산출"/>
      <sheetName val="실행비교"/>
      <sheetName val="한강운반비"/>
      <sheetName val="Macro1"/>
      <sheetName val="Macro2"/>
      <sheetName val="COVER"/>
      <sheetName val="70%"/>
      <sheetName val="부하(성남)"/>
      <sheetName val="기본일위"/>
      <sheetName val="DATE"/>
      <sheetName val="LEGEND"/>
      <sheetName val="직공비"/>
      <sheetName val="차액보증"/>
      <sheetName val="Sheet7"/>
      <sheetName val="예산내역서"/>
      <sheetName val="U-TYPE(1)"/>
      <sheetName val="중기일위대가"/>
      <sheetName val="4.전기"/>
      <sheetName val="CP-E2 (품셈표)"/>
      <sheetName val="노임단가"/>
      <sheetName val="copy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내역"/>
      <sheetName val="실행철강하도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직재-1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집계표 (2)"/>
      <sheetName val="재료비"/>
      <sheetName val="집계표"/>
      <sheetName val="인건비"/>
      <sheetName val="노무임율"/>
      <sheetName val="사무,인쇄비"/>
      <sheetName val="직접경비"/>
      <sheetName val="경비,일반,이윤"/>
      <sheetName val="일반분석,비율표"/>
      <sheetName val="98연계표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총괄표"/>
      <sheetName val="Sheet1 (2)"/>
      <sheetName val="Sheet1 (4)"/>
      <sheetName val="개발원가계산서"/>
      <sheetName val="계산표"/>
      <sheetName val="보정계수계산표"/>
      <sheetName val="미조정기능점수"/>
      <sheetName val="데이터트랜잭션 기능측정"/>
      <sheetName val="내외부복잡도 (2)"/>
      <sheetName val="트랜잭션복잡도 (2)"/>
      <sheetName val="복잡도가중치 및 기능점수단가 (2)"/>
      <sheetName val="어플리케이션보정계수 (2)"/>
      <sheetName val="품질및특성 (2)"/>
      <sheetName val="직접경비(사관)"/>
      <sheetName val="경비집계표 (사관)"/>
      <sheetName val="여비 (사관)"/>
      <sheetName val="국내여비정액표 (사관)"/>
      <sheetName val="유인물비2 (사관)"/>
      <sheetName val="홈페이지 및 그룹웨어"/>
      <sheetName val="원가계산서_new"/>
      <sheetName val="집계표"/>
      <sheetName val="노무비계산"/>
      <sheetName val="노무공수계산표"/>
      <sheetName val="노무공수산출표"/>
      <sheetName val="인건비단가기준"/>
      <sheetName val="기술자격기준"/>
      <sheetName val="제경비"/>
      <sheetName val="기술료"/>
      <sheetName val="직접경비"/>
      <sheetName val="경비집계표 (2)"/>
      <sheetName val="여비"/>
      <sheetName val="국내여비정액표 (2)"/>
      <sheetName val="유인물비2"/>
      <sheetName val="간지6"/>
      <sheetName val="장비계산표"/>
      <sheetName val="간지6 (2)"/>
      <sheetName val="서버 및 네트워크"/>
      <sheetName val="단가조사표"/>
      <sheetName val="세부"/>
      <sheetName val="간지6 (4)"/>
      <sheetName val="보안장비 및 제품"/>
      <sheetName val="단가조사표 (2)"/>
      <sheetName val="세부-2"/>
      <sheetName val="간지6 (3)"/>
      <sheetName val="기타 SW"/>
      <sheetName val="단가조사표 (3)"/>
      <sheetName val="세부-3"/>
      <sheetName val="전산실 공사"/>
      <sheetName val="집계"/>
      <sheetName val="내역서"/>
      <sheetName val="내역서2"/>
      <sheetName val="Sheet2 (2)"/>
      <sheetName val="N賃率-職"/>
    </sheetNames>
    <sheetDataSet>
      <sheetData sheetId="0" refreshError="1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시행후면적"/>
      <sheetName val="수지예산"/>
      <sheetName val="약품공급2"/>
      <sheetName val="N賃率-職"/>
      <sheetName val="일위"/>
      <sheetName val="전신환매도율"/>
      <sheetName val="#REF"/>
      <sheetName val="송라초중학교(final)"/>
      <sheetName val="유기공정"/>
      <sheetName val="예정(3)"/>
      <sheetName val="대치판정"/>
      <sheetName val="운동장 (2)"/>
      <sheetName val="Sheet4"/>
      <sheetName val="과천MAIN"/>
      <sheetName val="단중표"/>
      <sheetName val="6PILE  (돌출)"/>
      <sheetName val="NOMUBI"/>
      <sheetName val="sw1"/>
      <sheetName val="노임"/>
      <sheetName val="model master"/>
      <sheetName val="직노"/>
      <sheetName val="단가산출"/>
      <sheetName val="호남2"/>
      <sheetName val="실행철강하도"/>
      <sheetName val="약품설비"/>
      <sheetName val="가격"/>
      <sheetName val="UNIT"/>
      <sheetName val="교각계산"/>
      <sheetName val="J直材4"/>
      <sheetName val="미드수량"/>
      <sheetName val="중기사용료"/>
      <sheetName val="원본(갑지)"/>
      <sheetName val="하조서"/>
      <sheetName val="동원(3)"/>
      <sheetName val="기계경비"/>
      <sheetName val="우수공"/>
      <sheetName val="9GNG운반"/>
      <sheetName val="한강운반비"/>
      <sheetName val="샘플표지"/>
      <sheetName val="단가비교표"/>
      <sheetName val="매립"/>
      <sheetName val="I一般比"/>
      <sheetName val="원가 (2)"/>
      <sheetName val="ABUT수량-A1"/>
      <sheetName val="내역서1999.8최종"/>
      <sheetName val="예가표"/>
      <sheetName val="일위대가목차"/>
      <sheetName val="2F 회의실견적(5_14 일대)"/>
      <sheetName val="품목납기"/>
      <sheetName val="Sheet2"/>
      <sheetName val="신우"/>
      <sheetName val="집계표"/>
      <sheetName val="Macro1"/>
      <sheetName val="S0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인건-측정"/>
      <sheetName val="Sheet1"/>
      <sheetName val="기본일위"/>
      <sheetName val="노무비"/>
      <sheetName val="정부노임단가"/>
      <sheetName val="PANEL_중량산출"/>
      <sheetName val="원가_(2)"/>
      <sheetName val="자재단가"/>
      <sheetName val="터널조도"/>
      <sheetName val="조도계산서 (도서)"/>
      <sheetName val="CT "/>
      <sheetName val="copy"/>
      <sheetName val="실행내역서 "/>
      <sheetName val="부대공Ⅱ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인건비"/>
      <sheetName val="설계기준"/>
      <sheetName val="내역1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G.R300경비"/>
      <sheetName val="관급_File"/>
      <sheetName val="부하(성남)"/>
      <sheetName val="부대내역"/>
      <sheetName val="부하LOAD"/>
      <sheetName val="ITEM"/>
      <sheetName val="OPT7"/>
      <sheetName val="외천교"/>
      <sheetName val="종배수관"/>
      <sheetName val="발신정보"/>
      <sheetName val="Total"/>
      <sheetName val="갑"/>
      <sheetName val="실정공사비단가표"/>
      <sheetName val=" 총괄표"/>
      <sheetName val="단가 및 재료비"/>
      <sheetName val="중기사용료산출근거"/>
      <sheetName val="단가표"/>
      <sheetName val="역T형교대(말뚝기초)"/>
      <sheetName val="토적표"/>
      <sheetName val="1.일위대가"/>
      <sheetName val="날개벽"/>
      <sheetName val="정공공사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Sheet3"/>
      <sheetName val="K1자재(3차등)"/>
      <sheetName val="기관"/>
      <sheetName val="SBarch산근"/>
      <sheetName val="257A1"/>
      <sheetName val="공량서"/>
      <sheetName val="건축-물가변동"/>
      <sheetName val="소방"/>
      <sheetName val="6호기"/>
      <sheetName val="단위수량"/>
      <sheetName val="가시설수량"/>
      <sheetName val="COVER"/>
      <sheetName val="예총"/>
      <sheetName val="CTEMCOST"/>
      <sheetName val="일위총괄표"/>
      <sheetName val="교환노무"/>
      <sheetName val="금호"/>
      <sheetName val="재무가정"/>
      <sheetName val="anaysis_sheet"/>
      <sheetName val="총괄"/>
      <sheetName val="DATE"/>
      <sheetName val="물량산출근거"/>
      <sheetName val="관급자재대"/>
      <sheetName val="업무분장 "/>
      <sheetName val="공통"/>
      <sheetName val="우각부보강"/>
      <sheetName val="원가계산서"/>
      <sheetName val="입찰안"/>
      <sheetName val="도급"/>
      <sheetName val="판매96"/>
      <sheetName val="직재"/>
      <sheetName val="price"/>
      <sheetName val="산출내역서"/>
      <sheetName val="직공비"/>
      <sheetName val="Piping Design Data"/>
      <sheetName val="실행비교"/>
      <sheetName val="Project Brief"/>
      <sheetName val="저리조양"/>
      <sheetName val="각형맨홀"/>
      <sheetName val="SCH"/>
      <sheetName val="배수공 시멘트 및 골재량 산출"/>
      <sheetName val="WORK"/>
      <sheetName val="DATA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사통"/>
      <sheetName val="Macro(차단기)"/>
      <sheetName val="순공사비"/>
      <sheetName val="8.PILE  (돌출)"/>
      <sheetName val="사업장공제"/>
      <sheetName val="산출근거#2-3"/>
      <sheetName val="일보"/>
      <sheetName val="현장지지물물량"/>
      <sheetName val="표지"/>
      <sheetName val="소비자가"/>
      <sheetName val="부하계산서"/>
      <sheetName val="산근"/>
      <sheetName val="PROCESS"/>
      <sheetName val="WIND"/>
      <sheetName val="견적3"/>
      <sheetName val="소상 &quot;1&quot;"/>
      <sheetName val="MFAB"/>
      <sheetName val="MFRT"/>
      <sheetName val="MPKG"/>
      <sheetName val="MPRD"/>
      <sheetName val="재집"/>
      <sheetName val="인제내역"/>
      <sheetName val="교통대책내역"/>
      <sheetName val="유림골조"/>
      <sheetName val="설계내역서"/>
      <sheetName val="인테리어세부내역"/>
      <sheetName val="예산결제란"/>
      <sheetName val="T13(P68~72,78)"/>
      <sheetName val="관급"/>
      <sheetName val="단면치수"/>
      <sheetName val="001"/>
      <sheetName val="기판현황  "/>
      <sheetName val="OH공량old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 HIT-&gt;HMC 견적(3900)"/>
      <sheetName val="PROJECT BRIEF(EX.NEW)"/>
      <sheetName val="공사개요"/>
      <sheetName val="참고"/>
      <sheetName val="List"/>
      <sheetName val="갑지(추정)"/>
      <sheetName val="YES-T"/>
      <sheetName val="맨홀"/>
      <sheetName val="cost"/>
      <sheetName val="A-4"/>
      <sheetName val="구조물철거타공정이월"/>
      <sheetName val="견적내용입력"/>
      <sheetName val="분석"/>
      <sheetName val="시나리오2"/>
      <sheetName val="1기 비용"/>
      <sheetName val="시나리오"/>
      <sheetName val="xxxxxx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VXXXXXXX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XL4Poppy"/>
      <sheetName val="5.모델링"/>
      <sheetName val="L형측구단위수량"/>
      <sheetName val="L형측구연장조서"/>
      <sheetName val="도로경계블럭단위수량"/>
      <sheetName val="도로경계블럭단위토공"/>
      <sheetName val="Tool"/>
      <sheetName val="1을"/>
      <sheetName val="공비대비"/>
      <sheetName val="CP-E2 (품셈표)"/>
      <sheetName val="코드표"/>
      <sheetName val="원형1호맨홀토공수량"/>
      <sheetName val="주차구획선수량"/>
      <sheetName val="기술자료 (연수)"/>
      <sheetName val="와동25-3(변경)"/>
      <sheetName val="대비"/>
      <sheetName val="IN"/>
      <sheetName val="1.설계조건"/>
      <sheetName val="Front"/>
      <sheetName val="wall"/>
      <sheetName val="간접재료비산출표-27-30"/>
      <sheetName val="설계예산서"/>
      <sheetName val="부대공수량산출"/>
      <sheetName val="부관맨홀(D200) 단위수량"/>
      <sheetName val="1. 설계조건 2.단면가정 3. 하중계산"/>
      <sheetName val="대창(함평)"/>
      <sheetName val="대창(장성)"/>
      <sheetName val="대창(함평)-창열"/>
      <sheetName val="예산내역서(총괄)"/>
      <sheetName val="예산내역서"/>
      <sheetName val="공제대산출"/>
      <sheetName val="운반공사,공구손료"/>
      <sheetName val="거래처등록"/>
      <sheetName val="참고자료"/>
      <sheetName val="내역(포장)"/>
      <sheetName val="94"/>
      <sheetName val="신청서"/>
      <sheetName val="건축집계"/>
      <sheetName val="인사고과"/>
      <sheetName val="대상1"/>
      <sheetName val="진급대상"/>
      <sheetName val="업적평가"/>
      <sheetName val="현장유지관리비"/>
      <sheetName val="데리네이타현황"/>
      <sheetName val="수도권센터"/>
      <sheetName val="강원센터"/>
      <sheetName val="충북본부"/>
      <sheetName val="대전충남센터"/>
      <sheetName val="전북센터"/>
      <sheetName val="광주전남센터"/>
      <sheetName val="대구경북센터"/>
      <sheetName val="부산경남센터"/>
      <sheetName val="주임 총괄"/>
      <sheetName val="2000노임기준"/>
      <sheetName val="식재일위대가"/>
      <sheetName val="건설사업관리 공제요율"/>
      <sheetName val="공사비"/>
      <sheetName val="건설공사 감리원 배치기준"/>
      <sheetName val="책임감리 공제요율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>
        <row r="3">
          <cell r="A3">
            <v>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/>
      <sheetData sheetId="217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3">
          <cell r="A3" t="str">
            <v>순번</v>
          </cell>
        </row>
      </sheetData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수량산출"/>
      <sheetName val="용역비내역-진짜"/>
      <sheetName val="일위"/>
      <sheetName val="노임(1차)"/>
      <sheetName val="합의경상"/>
      <sheetName val="#REF"/>
      <sheetName val="원가"/>
      <sheetName val="I一般比"/>
      <sheetName val="설직재-1"/>
      <sheetName val="집계표"/>
      <sheetName val="N賃率-職"/>
      <sheetName val="UNIT"/>
      <sheetName val="약품공급2"/>
      <sheetName val="일위대가"/>
      <sheetName val="Sheet3"/>
      <sheetName val="6PILE  (돌출)"/>
      <sheetName val="금액내역서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1안"/>
      <sheetName val="신우"/>
      <sheetName val="I一般比"/>
      <sheetName val="AS포장복구 "/>
      <sheetName val="5.모델링"/>
      <sheetName val="1.설계조건"/>
      <sheetName val="2.단면가정"/>
      <sheetName val="집계표"/>
      <sheetName val="직재"/>
      <sheetName val="재집"/>
      <sheetName val="금액내역서"/>
      <sheetName val="수목데이타"/>
      <sheetName val="#REF"/>
      <sheetName val="일위"/>
      <sheetName val="문학간접"/>
      <sheetName val="가로등"/>
      <sheetName val="공문"/>
      <sheetName val="N賃率-職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총괄내역서"/>
      <sheetName val="DATE"/>
      <sheetName val="Total"/>
      <sheetName val="참조"/>
      <sheetName val="케이블류 OLD"/>
      <sheetName val="가설공사"/>
      <sheetName val="단가결정"/>
      <sheetName val="내역아"/>
      <sheetName val="울타리"/>
      <sheetName val="2호맨홀공제수량"/>
      <sheetName val="노무비"/>
      <sheetName val="1,2공구원가계산서"/>
      <sheetName val="2공구산출내역"/>
      <sheetName val="1공구산출내역서"/>
      <sheetName val="선급금신청서"/>
      <sheetName val="갑지"/>
      <sheetName val="입찰안"/>
      <sheetName val="내역"/>
      <sheetName val="연습"/>
      <sheetName val="시행후면적"/>
      <sheetName val="수지예산"/>
      <sheetName val="실행철강하도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실행내역"/>
      <sheetName val="6호기"/>
      <sheetName val="코드"/>
      <sheetName val="가설개략"/>
      <sheetName val="9GNG운반"/>
      <sheetName val="6. 직접경비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실행(표지,갑,을)"/>
      <sheetName val="자단"/>
      <sheetName val="터파기및재료"/>
      <sheetName val="준공정산"/>
      <sheetName val="공량서"/>
      <sheetName val="단가 산출서(산근#1~#102)"/>
      <sheetName val="목공1"/>
      <sheetName val="미장"/>
      <sheetName val="일(4)"/>
      <sheetName val="J直材4"/>
      <sheetName val="가격"/>
      <sheetName val="담장산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조건표 (2)"/>
      <sheetName val="원형1호맨홀토공수량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Sheet10"/>
      <sheetName val="Sheet11"/>
      <sheetName val="Sheet12"/>
      <sheetName val="Sheet13"/>
      <sheetName val="Sheet14"/>
      <sheetName val="Sheet15"/>
      <sheetName val="Sheet16"/>
      <sheetName val="000000"/>
      <sheetName val="results"/>
      <sheetName val="data"/>
      <sheetName val="내역총괄"/>
      <sheetName val="직접인건비"/>
      <sheetName val="직접경비"/>
      <sheetName val="인력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일위대가표"/>
      <sheetName val="공종별예산조서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관급"/>
      <sheetName val="계약용"/>
      <sheetName val="원가계산서"/>
      <sheetName val="공종별집계표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설계서"/>
      <sheetName val="건축-물가변동"/>
      <sheetName val="빌딩 안내"/>
      <sheetName val="가감수량"/>
      <sheetName val="맨홀수량산출"/>
      <sheetName val="합천내역"/>
      <sheetName val="증감대비"/>
      <sheetName val="_x0000_k_x0000_y_x0000__x0000__x0000_£_x0000_±_x0000_¿_x0000_"/>
      <sheetName val="노무,재료"/>
      <sheetName val="자료"/>
      <sheetName val="간선"/>
      <sheetName val="전압"/>
      <sheetName val="조도"/>
      <sheetName val="동력"/>
      <sheetName val="산출근거(복구)"/>
      <sheetName val="단가표"/>
      <sheetName val="Sheet9"/>
      <sheetName val="입고장부 (4)"/>
      <sheetName val="01.가로등"/>
      <sheetName val="02.펌프장"/>
      <sheetName val="b_balju_cho"/>
      <sheetName val="세부내역서"/>
      <sheetName val="건축"/>
      <sheetName val="Detail"/>
      <sheetName val="sw1"/>
      <sheetName val="수량산출(출력물)"/>
      <sheetName val="단가대비"/>
      <sheetName val="가스내역"/>
      <sheetName val="정공공사"/>
      <sheetName val="노임,재료비"/>
      <sheetName val="_x0000__x0006_Ā嗰"/>
      <sheetName val="내역갑지"/>
      <sheetName val="맨홀수량산출_x0000__x0000__x0000__x0000__x0010_[내역서.xls]건축-물"/>
      <sheetName val="sal"/>
      <sheetName val="환율"/>
      <sheetName val="CTEMCOST"/>
      <sheetName val="__"/>
      <sheetName val="_x0000__x0004_"/>
      <sheetName val="工완성공사율"/>
      <sheetName val="본댐설계"/>
      <sheetName val="설계명세서"/>
      <sheetName val="3.내역서"/>
      <sheetName val="실행간접비용"/>
      <sheetName val="내역서집계(도급)"/>
      <sheetName val="F-CV1.5SQ-2C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표지"/>
      <sheetName val="설비원가"/>
      <sheetName val="기타 정보통신공사"/>
      <sheetName val="기초일위"/>
      <sheetName val="시설일위"/>
      <sheetName val="조명일위"/>
      <sheetName val="별첨 #1-1. 각기능별개발원가"/>
      <sheetName val="갑지 "/>
      <sheetName val="토목내역"/>
      <sheetName val="Sheet7"/>
      <sheetName val="Sheet8"/>
      <sheetName val="간선계산"/>
      <sheetName val="전기일위대가"/>
      <sheetName val="ITEM"/>
      <sheetName val="단가조사"/>
      <sheetName val="Baby일위대가"/>
      <sheetName val="자재단가조사표-수목"/>
      <sheetName val="기본일위"/>
      <sheetName val="경비산출"/>
      <sheetName val="단가기준"/>
      <sheetName val="01"/>
      <sheetName val="표지 (2)"/>
      <sheetName val="copy"/>
      <sheetName val="서식"/>
      <sheetName val="신청서"/>
      <sheetName val="공종집계"/>
      <sheetName val="PANEL_중량산출"/>
      <sheetName val="타견적서_영시스템"/>
      <sheetName val="5_모델링"/>
      <sheetName val="1_설계조건"/>
      <sheetName val="2_단면가정"/>
      <sheetName val="AS포장복구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기본단가표"/>
      <sheetName val="rate"/>
      <sheetName val="철거현황"/>
      <sheetName val="PIPE"/>
      <sheetName val="예방정비실적"/>
      <sheetName val="납부내역"/>
      <sheetName val="12월자재"/>
      <sheetName val="code"/>
      <sheetName val="데리네이타현황"/>
      <sheetName val="할"/>
      <sheetName val="원가(토목)"/>
      <sheetName val="하도대비(토목)"/>
      <sheetName val="내역서 (2)"/>
      <sheetName val="원가계산서 (관급)"/>
      <sheetName val="총괄표 (관급)"/>
      <sheetName val="단가조사표"/>
      <sheetName val="타견대흥"/>
      <sheetName val="타견중앙"/>
      <sheetName val="타견우주"/>
      <sheetName val="전관방송"/>
      <sheetName val="공연장"/>
      <sheetName val="배관,배선"/>
      <sheetName val="제조사"/>
      <sheetName val="한국정보기술"/>
      <sheetName val="일위목록"/>
      <sheetName val="기초대가"/>
      <sheetName val="식재공사"/>
      <sheetName val="골재비"/>
      <sheetName val="기계경비"/>
      <sheetName val="내역서2안"/>
      <sheetName val="내역서1-2"/>
      <sheetName val="일위대가목록"/>
      <sheetName val="1.변압기용량"/>
      <sheetName val="인공산출"/>
      <sheetName val="BID"/>
      <sheetName val="씨푸드 사업부"/>
      <sheetName val="비탈면보호공수량산출"/>
      <sheetName val="자재단가"/>
      <sheetName val="일위집계(기존)"/>
      <sheetName val="시중노임(공사)"/>
      <sheetName val="별표집계"/>
      <sheetName val="1.우편집중내역서"/>
      <sheetName val="9811"/>
      <sheetName val="건축내역서"/>
      <sheetName val="설비내역서"/>
      <sheetName val="전기내역서"/>
      <sheetName val="날개벽수량표"/>
      <sheetName val="96노임기준"/>
      <sheetName val="공종별집계"/>
      <sheetName val="건축,토목집계"/>
      <sheetName val="전체"/>
      <sheetName val="실행대비"/>
      <sheetName val="기둥(원형)"/>
      <sheetName val="부하계산서"/>
      <sheetName val="wall"/>
      <sheetName val="Front"/>
      <sheetName val="수목데이타 "/>
      <sheetName val="과천MAIN"/>
      <sheetName val="MOTOR"/>
      <sheetName val="POOM_MOTO"/>
      <sheetName val="POOM_MOTO2"/>
      <sheetName val="우수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Sheet5"/>
      <sheetName val="정산내역"/>
      <sheetName val="Macro(차단기)"/>
      <sheetName val="일위대가 "/>
      <sheetName val="표준물량 산출서"/>
      <sheetName val="시화점실행"/>
      <sheetName val="금융비용"/>
      <sheetName val="REACTION(USE평시)"/>
      <sheetName val="노원열병합  건축공사기성내역서"/>
      <sheetName val="입출재고현황 (2)"/>
      <sheetName val="제출내역 (2)"/>
      <sheetName val="토목_집계"/>
      <sheetName val="PROJECT_BRIEF"/>
      <sheetName val="실행내역서_"/>
      <sheetName val="노원열병합__건축공사기성내역서"/>
      <sheetName val="입출재고현황_(2)"/>
      <sheetName val="위치조서"/>
      <sheetName val="갑지(추정)"/>
      <sheetName val="RESOURCE"/>
      <sheetName val="PROJECT BRIEF(EX.NEW)"/>
      <sheetName val="본체"/>
      <sheetName val="Cable임피던스"/>
      <sheetName val="내역1"/>
      <sheetName val="을-ATYPE"/>
      <sheetName val="Sheet6"/>
      <sheetName val="인사자료총집계"/>
      <sheetName val="견적서"/>
      <sheetName val="견"/>
      <sheetName val="견서"/>
      <sheetName val="서"/>
      <sheetName val="내서"/>
      <sheetName val="경비"/>
      <sheetName val="일위_파일"/>
      <sheetName val="설계내역서"/>
      <sheetName val="예가"/>
      <sheetName val="정산서"/>
      <sheetName val="배관"/>
      <sheetName val="국내조달(통합-1)"/>
      <sheetName val="교통대책내역"/>
      <sheetName val="공통가설"/>
      <sheetName val="철거산출근거"/>
      <sheetName val="플랜트 설치"/>
      <sheetName val="대전-교대(A1-A2)"/>
      <sheetName val="시중노임"/>
      <sheetName val="개산공사비"/>
      <sheetName val="도급실행(본관-주차장)"/>
      <sheetName val="판매시설"/>
      <sheetName val="수리결과"/>
      <sheetName val="차액보증"/>
      <sheetName val="유림골조"/>
      <sheetName val="램머"/>
      <sheetName val="기계경비(시간당)"/>
      <sheetName val="노무비단가"/>
      <sheetName val="4.2유효폭의 계산"/>
      <sheetName val="관리,공감"/>
      <sheetName val="총괄"/>
      <sheetName val="토목주소"/>
      <sheetName val="프랜트면허"/>
      <sheetName val="S0"/>
      <sheetName val="간접"/>
      <sheetName val="일위대가표지"/>
      <sheetName val="건축2"/>
      <sheetName val="2.대외공문"/>
      <sheetName val="?k?y???£?±?¿?"/>
      <sheetName val="?_x0006_Ā嗰"/>
      <sheetName val="맨홀수량산출????_x0010_[내역서.xls]건축-물"/>
      <sheetName val="?_x0004_"/>
      <sheetName val="현장관리비 산출내역"/>
      <sheetName val="A-4"/>
      <sheetName val="기구조직"/>
      <sheetName val="노무산출서"/>
      <sheetName val="08공임"/>
      <sheetName val="일위2"/>
      <sheetName val="일위대가목차"/>
      <sheetName val="삭제금지단가"/>
      <sheetName val="건축집계"/>
      <sheetName val="명세서"/>
      <sheetName val="1.1서버도입"/>
      <sheetName val="6PILE  (돌출)"/>
      <sheetName val="hortAbbrevDayName1_x0000_ShortAbbrevD"/>
      <sheetName val="hortAbbrevDayName1"/>
      <sheetName val="노집"/>
      <sheetName val="리스트"/>
      <sheetName val="매매"/>
      <sheetName val="내역서(토목)_"/>
      <sheetName val="1_3_현장계측설비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케이블류_OLD"/>
      <sheetName val="_x005f_x0000__x005f_x0006_Ā嗰"/>
      <sheetName val="_x005f_x0000__x005f_x0004_"/>
      <sheetName val="1.1"/>
      <sheetName val="단위단가"/>
      <sheetName val="기계공사"/>
      <sheetName val="45,46"/>
      <sheetName val="건축공사실행"/>
      <sheetName val="자재비"/>
      <sheetName val="고분"/>
      <sheetName val="말뚝지지력산정"/>
      <sheetName val="전신환매도율"/>
      <sheetName val="PI"/>
      <sheetName val="일위대가(가설)"/>
      <sheetName val="일위목차"/>
      <sheetName val="업무분장 "/>
      <sheetName val="공통"/>
      <sheetName val="Sheet4"/>
      <sheetName val="재료비"/>
      <sheetName val="단위수량"/>
      <sheetName val="인원계획-미화"/>
      <sheetName val="조명시설"/>
      <sheetName val="토사(PE)"/>
      <sheetName val="시멘트"/>
      <sheetName val="tggwan(mac)"/>
      <sheetName val="수로BOX"/>
      <sheetName val="INPUT"/>
      <sheetName val="자재 집계표"/>
      <sheetName val="부대내역"/>
      <sheetName val="BOX(1.5X1.5)"/>
    </sheetNames>
    <sheetDataSet>
      <sheetData sheetId="0"/>
      <sheetData sheetId="1"/>
      <sheetData sheetId="2" refreshError="1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종합경제"/>
      <sheetName val="종합경제 (상철)"/>
      <sheetName val="간지"/>
      <sheetName val="목차"/>
      <sheetName val="단가대비-1-25"/>
      <sheetName val="외함-원가산출-26"/>
      <sheetName val="외함-원가계산-27-42"/>
      <sheetName val="외함-노무비-43"/>
      <sheetName val="일위대가-45"/>
      <sheetName val="시간당임율산출표-46"/>
      <sheetName val="이면자재산출내역-47-50"/>
      <sheetName val="업체별실노무공수산출 -51"/>
      <sheetName val="현장실모무공수종합(평균)결과표 -52"/>
      <sheetName val="노무산출--54"/>
      <sheetName val="노무비-55"/>
      <sheetName val="운반비-124"/>
      <sheetName val="수량산출"/>
      <sheetName val="데이타"/>
      <sheetName val="식재인부"/>
      <sheetName val="내역서1-2"/>
      <sheetName val="관급"/>
      <sheetName val="단가산출서 (2)"/>
      <sheetName val="단가산출서"/>
      <sheetName val="설계예시"/>
      <sheetName val="간접재료비산출표-27-30"/>
      <sheetName val="잡비계산"/>
      <sheetName val="신우"/>
      <sheetName val="중기사용료"/>
      <sheetName val="조명율표"/>
      <sheetName val="공사개요"/>
      <sheetName val="재료비"/>
      <sheetName val="내역서"/>
      <sheetName val="샘플표지"/>
      <sheetName val="단가 및 재료비"/>
      <sheetName val="중기사용료산출근거"/>
      <sheetName val="I一般比"/>
      <sheetName val="내역서(시설)"/>
      <sheetName val="간접"/>
      <sheetName val="1,2공구원가계산서"/>
      <sheetName val="2공구산출내역"/>
      <sheetName val="1공구산출내역서"/>
      <sheetName val="1안"/>
      <sheetName val="Sheet2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금액내역서"/>
      <sheetName val="설직재-1"/>
      <sheetName val="N賃率-職"/>
      <sheetName val="대치판정"/>
      <sheetName val="기본일위"/>
      <sheetName val="덕전리"/>
      <sheetName val="노무비"/>
      <sheetName val="수로BOX"/>
      <sheetName val="제직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00"/>
      <sheetName val="PIPE"/>
      <sheetName val="을-1"/>
      <sheetName val="수량산출"/>
      <sheetName val="중기사용료산출근거"/>
      <sheetName val="단가 및 재료비"/>
      <sheetName val="공정집계_국별"/>
      <sheetName val="설계명세서"/>
      <sheetName val="환경기계공정표 (3)"/>
      <sheetName val="말뚝지지력산정"/>
      <sheetName val="일(4)"/>
      <sheetName val="간지"/>
      <sheetName val="기본단가표"/>
      <sheetName val="N賃率-職"/>
      <sheetName val="용수량(생활용수)"/>
      <sheetName val="갑지"/>
      <sheetName val="토적표"/>
      <sheetName val="원가계산서"/>
      <sheetName val="단가표"/>
      <sheetName val="지급자재"/>
      <sheetName val="일위대가"/>
      <sheetName val="H-PILE수량집계"/>
      <sheetName val="정공공사"/>
      <sheetName val="건강연금보험"/>
      <sheetName val="고용보험"/>
      <sheetName val="물가발표일"/>
      <sheetName val="산재보험"/>
      <sheetName val="실적공사비발표일"/>
      <sheetName val="안전관리"/>
      <sheetName val="장비기준"/>
      <sheetName val="조경수목"/>
      <sheetName val="퇴직공제부금"/>
      <sheetName val="평균노임"/>
      <sheetName val="I一般比"/>
      <sheetName val="내역서1999.8최종"/>
      <sheetName val="sheet1"/>
      <sheetName val="구체"/>
      <sheetName val="좌측날개벽"/>
      <sheetName val="우측날개벽"/>
      <sheetName val="Total"/>
      <sheetName val="골조시행"/>
      <sheetName val="개산공사비"/>
      <sheetName val="집계표"/>
      <sheetName val="재료비"/>
      <sheetName val="데이타"/>
      <sheetName val="식재인부"/>
      <sheetName val="금액내역서"/>
      <sheetName val="설직재-1"/>
      <sheetName val="노무비"/>
      <sheetName val="00노임기준"/>
      <sheetName val="인제내역"/>
      <sheetName val="setup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N賃率_職"/>
      <sheetName val="일_4_"/>
      <sheetName val="집계표"/>
      <sheetName val="내역서1-2"/>
      <sheetName val="#REF"/>
      <sheetName val="내역서2안"/>
      <sheetName val="총_구조물공"/>
      <sheetName val="설계명세서"/>
      <sheetName val="2.대외공문"/>
      <sheetName val="일(4)"/>
      <sheetName val="수량산출(음암)"/>
      <sheetName val="H-PILE수량집계"/>
      <sheetName val="기본일위"/>
      <sheetName val="직노"/>
      <sheetName val="실행내역"/>
      <sheetName val="1.토공집계표"/>
      <sheetName val="관리자"/>
      <sheetName val="00노임기준"/>
      <sheetName val="일위대가"/>
      <sheetName val="내역서1999.8최종"/>
      <sheetName val="토목공사일반"/>
      <sheetName val="집계"/>
      <sheetName val="패널"/>
      <sheetName val="일위"/>
      <sheetName val="재료비"/>
      <sheetName val="데이타"/>
      <sheetName val="식재인부"/>
      <sheetName val="금액내역서"/>
      <sheetName val="I一般比"/>
      <sheetName val="설직재-1"/>
      <sheetName val="참조"/>
      <sheetName val="구체"/>
      <sheetName val="좌측날개벽"/>
      <sheetName val="우측날개벽"/>
      <sheetName val="sw1"/>
      <sheetName val="99노임기준"/>
      <sheetName val="실측자료"/>
      <sheetName val="setup"/>
      <sheetName val="PANEL_중량산출"/>
      <sheetName val="1안"/>
      <sheetName val="연습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설계기준"/>
      <sheetName val="내역1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기관"/>
      <sheetName val="257A1"/>
      <sheetName val="SBarch산근"/>
      <sheetName val="소방"/>
      <sheetName val="단위수량"/>
      <sheetName val="가시설수량"/>
      <sheetName val="공량서"/>
      <sheetName val="건축-물가변동"/>
      <sheetName val="갑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Sheet3"/>
      <sheetName val="약품공급2"/>
      <sheetName val="물량산출근거"/>
      <sheetName val="관급자재대"/>
      <sheetName val="업무분장 "/>
      <sheetName val="공통"/>
      <sheetName val="입찰안"/>
      <sheetName val="운동장 (2)"/>
      <sheetName val="Sheet4"/>
      <sheetName val="유기공정"/>
      <sheetName val="DATE"/>
      <sheetName val="금호"/>
      <sheetName val="도급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인제내역"/>
      <sheetName val="교통대책내역"/>
      <sheetName val="재집"/>
      <sheetName val="유림골조"/>
      <sheetName val="설계내역서"/>
      <sheetName val="인테리어세부내역"/>
      <sheetName val="2_대외공문"/>
      <sheetName val="한강운반비"/>
      <sheetName val="예산결제란"/>
      <sheetName val="6호기"/>
      <sheetName val="각형맨홀"/>
      <sheetName val="T13(P68~72,78)"/>
      <sheetName val="관급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  <sheetName val="분1"/>
      <sheetName val="공사개요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출금실적"/>
      <sheetName val="1.수인터널"/>
      <sheetName val="개산공사비"/>
      <sheetName val="노임이"/>
      <sheetName val="코드"/>
      <sheetName val="1.설계조건"/>
      <sheetName val="Front"/>
      <sheetName val="wall"/>
      <sheetName val="간접재료비산출표-27-30"/>
      <sheetName val="설계예산서"/>
      <sheetName val="부대공수량산출"/>
      <sheetName val="부관맨홀(D200) 단위수량"/>
      <sheetName val="1. 설계조건 2.단면가정 3. 하중계산"/>
      <sheetName val="대창(함평)"/>
      <sheetName val="대창(장성)"/>
      <sheetName val="대창(함평)-창열"/>
      <sheetName val="예산내역서(총괄)"/>
      <sheetName val="예산내역서"/>
      <sheetName val="공제대산출"/>
      <sheetName val="운반공사,공구손료"/>
      <sheetName val="거래처등록"/>
      <sheetName val="참고자료"/>
      <sheetName val="내역(포장)"/>
      <sheetName val="94"/>
      <sheetName val="신청서"/>
      <sheetName val="건축집계"/>
      <sheetName val="인사고과"/>
      <sheetName val="대상1"/>
      <sheetName val="진급대상"/>
      <sheetName val="업적평가"/>
      <sheetName val="우수공"/>
      <sheetName val="현장유지관리비"/>
      <sheetName val="데리네이타현황"/>
      <sheetName val="수도권센터"/>
      <sheetName val="강원센터"/>
      <sheetName val="충북본부"/>
      <sheetName val="대전충남센터"/>
      <sheetName val="전북센터"/>
      <sheetName val="광주전남센터"/>
      <sheetName val="대구경북센터"/>
      <sheetName val="부산경남센터"/>
      <sheetName val="주임 총괄"/>
      <sheetName val="가도공"/>
      <sheetName val="장비종합부표"/>
      <sheetName val="집계표_식재"/>
      <sheetName val="부표"/>
      <sheetName val="조명시설"/>
      <sheetName val="SLAB&quot;1&quot;"/>
      <sheetName val="SORCE1"/>
      <sheetName val="가시설단위수량"/>
      <sheetName val="3.설계명세서"/>
      <sheetName val="준공정산"/>
      <sheetName val="마북 손익분석(CATIA)"/>
      <sheetName val="가설"/>
      <sheetName val="용수량_생활용수_"/>
      <sheetName val="조사방법 참조"/>
      <sheetName val="영업.일1"/>
      <sheetName val="Key Data_Y13"/>
      <sheetName val="요율"/>
      <sheetName val="제경비율"/>
      <sheetName val="장비경비"/>
      <sheetName val="자재대"/>
      <sheetName val="공종"/>
      <sheetName val="소상 &quot;1&quot;"/>
      <sheetName val="Tool"/>
      <sheetName val="구조물철거타공정이월"/>
      <sheetName val="danga"/>
      <sheetName val="ilch"/>
      <sheetName val="날개벽수량표"/>
      <sheetName val="산근"/>
      <sheetName val="강교(Sub)"/>
      <sheetName val="일반토공견적"/>
      <sheetName val="용수량(생활용수)"/>
      <sheetName val="pr34"/>
      <sheetName val="재료율"/>
      <sheetName val="HP1AMLIST"/>
      <sheetName val="계열사현황종합"/>
      <sheetName val="제동3"/>
      <sheetName val="B-D"/>
      <sheetName val="집전"/>
      <sheetName val="공압"/>
      <sheetName val="D-G"/>
      <sheetName val="제동2"/>
      <sheetName val="제동1"/>
      <sheetName val="개비온집계"/>
      <sheetName val="개비온 단위"/>
      <sheetName val="기안"/>
      <sheetName val="설명"/>
      <sheetName val="연결관산출조서"/>
      <sheetName val="RangeObject"/>
      <sheetName val="2000전체분"/>
      <sheetName val="2000년1차"/>
      <sheetName val="Excel"/>
      <sheetName val="순성토"/>
      <sheetName val="충주"/>
      <sheetName val="전기"/>
      <sheetName val="공정표(인원조정시트)"/>
      <sheetName val="조직도"/>
      <sheetName val="내역서(공통가설)"/>
      <sheetName val="터파기및재료"/>
      <sheetName val="제원및배치"/>
      <sheetName val="자단"/>
      <sheetName val="C1.공사개요"/>
      <sheetName val="A1.스케쥴"/>
      <sheetName val="공사비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/>
          <cell r="H5" t="str">
            <v xml:space="preserve"> </v>
          </cell>
        </row>
        <row r="6">
          <cell r="A6">
            <v>6</v>
          </cell>
          <cell r="B6"/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/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/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/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/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/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/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/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/>
          <cell r="C124"/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/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/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/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/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/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/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/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/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/>
          <cell r="C262"/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>
        <row r="3">
          <cell r="A3" t="str">
            <v>순번</v>
          </cell>
        </row>
      </sheetData>
      <sheetData sheetId="299"/>
      <sheetData sheetId="300">
        <row r="3">
          <cell r="A3" t="str">
            <v>순번</v>
          </cell>
        </row>
      </sheetData>
      <sheetData sheetId="301">
        <row r="3">
          <cell r="A3" t="str">
            <v>순번</v>
          </cell>
        </row>
      </sheetData>
      <sheetData sheetId="302"/>
      <sheetData sheetId="303">
        <row r="3">
          <cell r="A3" t="str">
            <v>순번</v>
          </cell>
        </row>
      </sheetData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N賃率-職"/>
      <sheetName val="제직재"/>
      <sheetName val="설직재-1"/>
      <sheetName val="제-노임"/>
      <sheetName val="경산"/>
      <sheetName val="수량산출"/>
      <sheetName val="단가산출목록표"/>
      <sheetName val="토사(PE)"/>
      <sheetName val="I一般比"/>
      <sheetName val="#REF"/>
      <sheetName val="기본일위"/>
      <sheetName val="내역서2안"/>
      <sheetName val="패널"/>
      <sheetName val="직노"/>
      <sheetName val="실행내역"/>
      <sheetName val="내역서1999.8최종"/>
      <sheetName val="작업시작"/>
      <sheetName val="본선부단위수량"/>
      <sheetName val="일위대가"/>
      <sheetName val="6. 직접경비"/>
      <sheetName val="직재"/>
      <sheetName val="Sheet1"/>
      <sheetName val="일위"/>
      <sheetName val="경율산정.X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공정"/>
      <sheetName val="총괄"/>
      <sheetName val="잡비"/>
      <sheetName val="내역"/>
      <sheetName val="목록"/>
      <sheetName val="일위"/>
      <sheetName val="소요"/>
      <sheetName val="식재수량표"/>
      <sheetName val="시설수량표"/>
      <sheetName val="철거물량산출"/>
      <sheetName val="주요자재집계"/>
      <sheetName val="주요자재"/>
      <sheetName val="시멘모래"/>
      <sheetName val="블럭공사"/>
      <sheetName val="수경일위"/>
      <sheetName val="수경단가비교표"/>
      <sheetName val="수목단가"/>
      <sheetName val="자재단가"/>
      <sheetName val="경비목록"/>
      <sheetName val="경비"/>
      <sheetName val="견적의뢰서"/>
      <sheetName val="견적의뢰서 (2)"/>
      <sheetName val="견적"/>
      <sheetName val="노임단가"/>
      <sheetName val="기계경비개요"/>
      <sheetName val="2002기계경비산출표"/>
      <sheetName val="해상장비조정원"/>
      <sheetName val="N賃率-職"/>
      <sheetName val="건축일위"/>
      <sheetName val="그라우팅일위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심사물량"/>
      <sheetName val="심사계산"/>
      <sheetName val="#REF"/>
      <sheetName val="표지"/>
      <sheetName val="총괄표"/>
      <sheetName val="토질조사"/>
      <sheetName val="조성계획 및 지구단위계획"/>
      <sheetName val="교통영향평가"/>
      <sheetName val="환경영향평가"/>
      <sheetName val="수량산출(환경)"/>
      <sheetName val="에너지사용계획"/>
      <sheetName val="에너지일위대가"/>
      <sheetName val="에너지사용계획산근"/>
      <sheetName val="기본설계"/>
      <sheetName val="문화재지표조사"/>
      <sheetName val="관광수요예측"/>
      <sheetName val="고시단가"/>
      <sheetName val="단가산출(T)"/>
      <sheetName val="자재단가"/>
      <sheetName val="인구"/>
      <sheetName val="환경평가"/>
      <sheetName val="2공구산출내역"/>
      <sheetName val="기초단가"/>
      <sheetName val="도로정위치부표"/>
      <sheetName val="도로조사부표"/>
      <sheetName val="산출근거"/>
      <sheetName val="Sheet1"/>
      <sheetName val="Sheet1 (2)"/>
      <sheetName val="1000 DB구축 부표"/>
      <sheetName val="1-4-2.관(약)"/>
      <sheetName val="BID"/>
      <sheetName val="현장조사"/>
      <sheetName val="설계기준"/>
      <sheetName val="내역1"/>
      <sheetName val="각종단가"/>
      <sheetName val="기자재비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#REF"/>
      <sheetName val="20관리비율"/>
      <sheetName val="N賃率-職"/>
      <sheetName val="직노"/>
      <sheetName val="내역서"/>
      <sheetName val="설직재-1"/>
      <sheetName val="제직재"/>
      <sheetName val="자재단가비교표"/>
      <sheetName val="SP_B1"/>
      <sheetName val="원가 (2)"/>
      <sheetName val="J直材4"/>
      <sheetName val="재료"/>
      <sheetName val="설치자재"/>
      <sheetName val="일위"/>
      <sheetName val="제-노임"/>
      <sheetName val="tggwan(mac)"/>
      <sheetName val="실행철강하도"/>
      <sheetName val="1. 설계조건 2.단면가정 3. 하중계산"/>
      <sheetName val="DATA 입력란"/>
      <sheetName val="집계표"/>
      <sheetName val="제36-40호표"/>
      <sheetName val="을-ATYPE"/>
      <sheetName val="기본일위"/>
      <sheetName val="굴착현장"/>
      <sheetName val="집계"/>
      <sheetName val="내역을"/>
      <sheetName val="수량집계"/>
      <sheetName val="총괄집계표"/>
      <sheetName val="준검 내역서"/>
      <sheetName val="노임"/>
      <sheetName val="원재료출고수량"/>
      <sheetName val="실행내역"/>
      <sheetName val="유기공정"/>
      <sheetName val="MS"/>
      <sheetName val="1.우편집중내역서"/>
      <sheetName val="견적서"/>
      <sheetName val="직재"/>
      <sheetName val="일위대가(계측기설치)"/>
      <sheetName val="전기일위대가"/>
      <sheetName val="소비자가"/>
      <sheetName val="일위대가"/>
      <sheetName val="Sheet2"/>
      <sheetName val="도"/>
      <sheetName val="POL6차-PIPING"/>
      <sheetName val="총괄표"/>
      <sheetName val="노임단가"/>
      <sheetName val="갑지1"/>
      <sheetName val="연부97-1"/>
      <sheetName val="TEL"/>
      <sheetName val="조건표"/>
      <sheetName val="퍼스트"/>
      <sheetName val="일위목록"/>
      <sheetName val="요율"/>
      <sheetName val="제경비"/>
      <sheetName val="산출내역서"/>
      <sheetName val="6호기"/>
      <sheetName val="단"/>
      <sheetName val="단가산출(T)"/>
      <sheetName val="내역서 (물자+물정) "/>
      <sheetName val="신우"/>
      <sheetName val="#2_일위대가목록"/>
      <sheetName val="기본단가표"/>
      <sheetName val="건축내역"/>
      <sheetName val=" HIT-&gt;HMC 견적(3900)"/>
      <sheetName val="2공구산출내역"/>
      <sheetName val="DATE"/>
      <sheetName val="시설물일위"/>
      <sheetName val="일위대가목록"/>
      <sheetName val="재집"/>
      <sheetName val="공사현황"/>
      <sheetName val="관급자재"/>
      <sheetName val="일위대가(통신장비) "/>
      <sheetName val="통신장비총괄"/>
      <sheetName val="일위대가(케이블)"/>
      <sheetName val="일위대가(CCTV) "/>
      <sheetName val="총괄 CCTV수량"/>
      <sheetName val="기기리스트"/>
      <sheetName val="8_현장관리비"/>
      <sheetName val="7_안전관리비"/>
      <sheetName val="개요"/>
      <sheetName val="실행(ALT1)"/>
      <sheetName val="Galaxy 소비자가격표"/>
      <sheetName val="수량산출"/>
      <sheetName val="을"/>
      <sheetName val="내역서 "/>
      <sheetName val="일위대가(가설)"/>
      <sheetName val="공량산출서"/>
      <sheetName val="전신환매도율"/>
      <sheetName val="내역"/>
      <sheetName val="우수"/>
      <sheetName val="RESOURCE"/>
      <sheetName val="화재 탐지 설비"/>
      <sheetName val="경"/>
      <sheetName val="수주전망영업부"/>
      <sheetName val="건축일위"/>
      <sheetName val="그라우팅일위"/>
      <sheetName val="MOTOR"/>
      <sheetName val="내역서1999.8최종"/>
      <sheetName val="조도계산서 (도서)"/>
      <sheetName val="단가"/>
      <sheetName val="2F 회의실견적(5_14 일대)"/>
      <sheetName val="ilch"/>
      <sheetName val="역T형교대(말뚝기초)"/>
      <sheetName val="말뚝지지력산정"/>
      <sheetName val="실행"/>
      <sheetName val="고합"/>
      <sheetName val="70%"/>
      <sheetName val="산출목록표"/>
      <sheetName val="1안"/>
      <sheetName val="패널"/>
      <sheetName val="대구"/>
      <sheetName val="전선 및 전선관"/>
      <sheetName val="BEND LOSS"/>
      <sheetName val="工관리비율"/>
      <sheetName val="工완성공사율"/>
      <sheetName val="Sheet1"/>
      <sheetName val="제경집계"/>
      <sheetName val="표지"/>
      <sheetName val="증감대비"/>
      <sheetName val="이토변실"/>
      <sheetName val="물집"/>
      <sheetName val="공조기휀"/>
      <sheetName val="2000전체분"/>
      <sheetName val="2000년1차"/>
      <sheetName val="부표총괄"/>
      <sheetName val="노무비"/>
      <sheetName val="96노임기준"/>
      <sheetName val="CT "/>
      <sheetName val="경율산정.XLS"/>
      <sheetName val="C-노임단가"/>
      <sheetName val="단위수량"/>
      <sheetName val="정류기"/>
      <sheetName val="일위대가목록 "/>
      <sheetName val="기초자료"/>
      <sheetName val="밸브설치"/>
      <sheetName val="Sump,Pit,MH"/>
      <sheetName val="날개벽"/>
      <sheetName val="갑지"/>
      <sheetName val="총괄내역서"/>
      <sheetName val="자재단가"/>
      <sheetName val="단위단가"/>
      <sheetName val="공조기(삭제)"/>
      <sheetName val="G.R300경비"/>
      <sheetName val="을지"/>
      <sheetName val="시화점실행"/>
      <sheetName val="APT"/>
      <sheetName val="공사내역"/>
      <sheetName val="경산"/>
      <sheetName val="4-3 보온 기본물량집계"/>
      <sheetName val="98수문일위"/>
      <sheetName val="2001년고정자산"/>
      <sheetName val="96갑지"/>
      <sheetName val="금액내역서"/>
      <sheetName val="양천현"/>
      <sheetName val="관급_File"/>
      <sheetName val="횡배수관토공수량"/>
      <sheetName val="낙찰표"/>
      <sheetName val="CP-E2 (품셈표)"/>
      <sheetName val="청천내"/>
      <sheetName val="Sheet6"/>
      <sheetName val="PANEL"/>
      <sheetName val="일위대가(4층원격)"/>
      <sheetName val="전계가"/>
      <sheetName val="간접재료비산출표-27-30"/>
      <sheetName val="공정코드"/>
      <sheetName val="손익분석"/>
      <sheetName val="토공사"/>
      <sheetName val="하조서"/>
      <sheetName val="단가표1"/>
      <sheetName val="제조 경영"/>
      <sheetName val="자료입력"/>
      <sheetName val="SLAB&quot;1&quot;"/>
      <sheetName val="200"/>
      <sheetName val="전차선로 물량표"/>
      <sheetName val="설계예산서"/>
      <sheetName val="N賃率_職"/>
      <sheetName val="샌딩 에폭시 도장"/>
      <sheetName val="스텐문틀설치"/>
      <sheetName val="일반문틀 설치"/>
      <sheetName val="단가비교표_공통1"/>
      <sheetName val="DB"/>
      <sheetName val="부대공Ⅱ"/>
      <sheetName val="220 (2)"/>
      <sheetName val="백암비스타내역"/>
      <sheetName val="(C)원내역"/>
      <sheetName val="Customer Databas"/>
      <sheetName val="구조물공"/>
      <sheetName val="제품별"/>
      <sheetName val="98연계표"/>
      <sheetName val="과천MAIN"/>
      <sheetName val="감리을"/>
      <sheetName val="기계경비"/>
      <sheetName val="범용개발순소요비용"/>
      <sheetName val="케이블(단가)"/>
      <sheetName val="LEGEND"/>
      <sheetName val="미장&amp;수장공사"/>
      <sheetName val="입력자료(노무비)"/>
      <sheetName val="총괄목록"/>
      <sheetName val="중기사용료"/>
      <sheetName val="원본(갑지)"/>
      <sheetName val="인건-측정"/>
      <sheetName val="PI"/>
      <sheetName val="LH3 동양시스템"/>
      <sheetName val="재정비직인"/>
      <sheetName val="재정비내역"/>
      <sheetName val="지적고시내역"/>
      <sheetName val="현금예금"/>
      <sheetName val="교대(A1-A2)"/>
      <sheetName val="IMPEADENCE MAP 취수장"/>
      <sheetName val="comparables"/>
      <sheetName val="Deduction"/>
      <sheetName val="other"/>
      <sheetName val="conclusion"/>
      <sheetName val="결정단가"/>
      <sheetName val="기록장"/>
      <sheetName val="Macro Codes"/>
      <sheetName val="평자재단가"/>
      <sheetName val="배관내역"/>
      <sheetName val="1단계"/>
      <sheetName val="2.대외공문"/>
      <sheetName val="일지-H"/>
      <sheetName val="공종목록표"/>
      <sheetName val="총수량집계표"/>
      <sheetName val="설 계"/>
      <sheetName val="월별수입"/>
      <sheetName val="건축"/>
      <sheetName val="FANDBS"/>
      <sheetName val="GRDATA"/>
      <sheetName val="SHAFTDBSE"/>
      <sheetName val="배관배선내역"/>
      <sheetName val="해외출장정산"/>
      <sheetName val="민속촌메뉴"/>
      <sheetName val="대비"/>
      <sheetName val="일위대가표"/>
      <sheetName val="조경"/>
      <sheetName val="DB단가"/>
      <sheetName val="수량산출서"/>
      <sheetName val="금액집계"/>
      <sheetName val="노원열병합  건축공사기성내역서"/>
      <sheetName val="danga"/>
      <sheetName val="공사원가계산서"/>
      <sheetName val="심사계산"/>
      <sheetName val="심사물량"/>
      <sheetName val="Sheet5"/>
      <sheetName val="type-F"/>
      <sheetName val="갑지(추정)"/>
      <sheetName val="FRP내역서"/>
      <sheetName val="약품공급2"/>
      <sheetName val="내역서1"/>
      <sheetName val="01"/>
      <sheetName val="Total"/>
      <sheetName val="설계내역서"/>
      <sheetName val="원가계산서"/>
      <sheetName val="EQUIPMENT -2"/>
      <sheetName val="실행대비"/>
      <sheetName val="일위_파일"/>
      <sheetName val="EACT10"/>
      <sheetName val="교통대책내역"/>
      <sheetName val="1"/>
      <sheetName val="용산1(해보)"/>
      <sheetName val="시설물기초"/>
      <sheetName val="1000 DB구축 부표"/>
      <sheetName val="대,유,램"/>
      <sheetName val="내역서2안"/>
      <sheetName val="기자재비"/>
      <sheetName val="asd"/>
      <sheetName val="추가대화"/>
      <sheetName val="관급"/>
      <sheetName val="BID"/>
      <sheetName val="설직재_1"/>
      <sheetName val="토목주소"/>
      <sheetName val="프랜트면허"/>
      <sheetName val="인사자료총집계"/>
      <sheetName val="토목"/>
      <sheetName val="참조자료"/>
      <sheetName val="지구단위계획"/>
      <sheetName val="품셈TABLE"/>
      <sheetName val="공사개요"/>
      <sheetName val="매입세율"/>
      <sheetName val=" ｹ-ﾌﾞﾙ"/>
      <sheetName val="입찰안"/>
      <sheetName val="기초대가"/>
      <sheetName val="공사비"/>
      <sheetName val="FPA"/>
      <sheetName val="순수개발"/>
      <sheetName val="Sheet9"/>
      <sheetName val="적용환율"/>
      <sheetName val="Baby일위대가"/>
      <sheetName val="Macro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기계설비"/>
      <sheetName val="건축공사실행"/>
      <sheetName val="CTEMCOST"/>
      <sheetName val="단가조사"/>
      <sheetName val="1차 내역서"/>
      <sheetName val="가로등내역서"/>
      <sheetName val="도로정위치부표"/>
      <sheetName val="도로조사부표"/>
      <sheetName val="참조"/>
      <sheetName val="케이블류 OLD"/>
      <sheetName val="★도급내역"/>
      <sheetName val="인건비"/>
      <sheetName val="자재"/>
      <sheetName val="터파기및재료"/>
      <sheetName val="적용건축"/>
      <sheetName val="단가산출"/>
      <sheetName val="6. 직접경비"/>
      <sheetName val="물량"/>
      <sheetName val="하이테콤직원"/>
      <sheetName val="11조직"/>
      <sheetName val="맨홀수량산출"/>
      <sheetName val="적용토목"/>
      <sheetName val="JUCKEYK"/>
      <sheetName val="진주방향"/>
      <sheetName val="간이연락"/>
      <sheetName val="수량산출(음암)"/>
      <sheetName val="철거산출근거"/>
      <sheetName val="전기"/>
      <sheetName val="원가계산"/>
      <sheetName val="아웃소싱대가기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적용건축"/>
      <sheetName val="직재"/>
      <sheetName val="일위대가(가설)"/>
      <sheetName val="수지예산"/>
      <sheetName val="Baby일위대가"/>
      <sheetName val="I一般比"/>
      <sheetName val="MS"/>
      <sheetName val="조명시설"/>
      <sheetName val="내역서1999.8최종"/>
      <sheetName val="일위대가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설직재-1"/>
      <sheetName val="N賃率-職"/>
      <sheetName val="제-노임"/>
      <sheetName val="제_노임"/>
      <sheetName val="제직재"/>
      <sheetName val="I一般比"/>
      <sheetName val="경산"/>
      <sheetName val="초기화면"/>
      <sheetName val="관급자재"/>
      <sheetName val="비율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신우"/>
      <sheetName val="공사비"/>
      <sheetName val="20관리비율"/>
      <sheetName val="일위대가"/>
      <sheetName val="횡배수관집현황(2공구)"/>
      <sheetName val="1.설계조건"/>
      <sheetName val="제품"/>
      <sheetName val="재고현황"/>
      <sheetName val="견적계산"/>
      <sheetName val="POL6차-PIPING"/>
      <sheetName val="전기일위대가"/>
      <sheetName val="소비자가"/>
      <sheetName val="Sheet2"/>
      <sheetName val="서울시CCTV"/>
      <sheetName val="을"/>
      <sheetName val="건축내역"/>
      <sheetName val="내역"/>
      <sheetName val="재집"/>
      <sheetName val="원가서"/>
      <sheetName val="TB-내역서"/>
      <sheetName val="J直材4"/>
      <sheetName val="Sheet5"/>
      <sheetName val="2공구산출내역"/>
      <sheetName val="내역서"/>
      <sheetName val="원재료출고수량"/>
      <sheetName val="공량산출서"/>
      <sheetName val="유기공정"/>
      <sheetName val="노임-컨벤션 Audio"/>
      <sheetName val="노임-컨벤션 Video"/>
      <sheetName val="RESOURCE"/>
      <sheetName val="수압집계"/>
      <sheetName val="설계조건"/>
      <sheetName val="단가표 "/>
      <sheetName val="제경집계"/>
      <sheetName val="제일"/>
      <sheetName val="생산수량"/>
      <sheetName val="경"/>
      <sheetName val="과천MAIN"/>
      <sheetName val="연부97-1"/>
      <sheetName val="일위대가목록"/>
      <sheetName val="교각(P1)수량"/>
      <sheetName val="매출피벗"/>
      <sheetName val="평자재단가"/>
      <sheetName val="sw1"/>
      <sheetName val="NOMUBI"/>
      <sheetName val="기본일위"/>
      <sheetName val="관급"/>
      <sheetName val="배수통관(좌)"/>
      <sheetName val="EJ"/>
      <sheetName val="단가"/>
      <sheetName val="몰탈콘크리트"/>
      <sheetName val="관급_File"/>
      <sheetName val="기록장"/>
      <sheetName val="9811"/>
      <sheetName val="기초일위"/>
      <sheetName val="시설일위"/>
      <sheetName val="조명일위"/>
      <sheetName val="Sheet1"/>
      <sheetName val="코드표"/>
      <sheetName val="변압기 및 발전기 용량"/>
      <sheetName val="감액총괄표"/>
      <sheetName val="단"/>
      <sheetName val="총괄표"/>
      <sheetName val="PI"/>
      <sheetName val="심사계산"/>
      <sheetName val="심사물량"/>
      <sheetName val=" HIT-&gt;HMC 견적(3900)"/>
      <sheetName val="dt0301"/>
      <sheetName val="dtt0301"/>
      <sheetName val="매립"/>
      <sheetName val="구역화물"/>
      <sheetName val="단위목록"/>
      <sheetName val="시험비"/>
      <sheetName val="자재단가"/>
      <sheetName val="기계경비목록"/>
      <sheetName val="N賃率_職"/>
      <sheetName val="부하계산서"/>
      <sheetName val="샘플표지"/>
      <sheetName val="일위대가(가설)"/>
      <sheetName val="Total"/>
      <sheetName val="골조"/>
      <sheetName val="중기사용료"/>
      <sheetName val="설비단가표"/>
      <sheetName val="데이타"/>
      <sheetName val="DATA"/>
      <sheetName val="중기부표부록"/>
      <sheetName val="#REF"/>
      <sheetName val="코드"/>
      <sheetName val="수량산출"/>
      <sheetName val="분전함신설"/>
      <sheetName val="접지1종"/>
      <sheetName val="국내조달(통합-1)"/>
      <sheetName val="감가상각"/>
      <sheetName val="Customer Databas"/>
      <sheetName val="실행철강하도"/>
      <sheetName val="단가산출"/>
      <sheetName val="우수공"/>
      <sheetName val="말뚝지지력산정"/>
      <sheetName val="원본(갑지)"/>
      <sheetName val="간지 (1)"/>
      <sheetName val="약품공급2"/>
      <sheetName val="내역표지"/>
      <sheetName val="기존단가 (2)"/>
      <sheetName val="단가산출(T)"/>
      <sheetName val="제경비"/>
      <sheetName val="직노"/>
      <sheetName val="KCN"/>
      <sheetName val="9GNG운반"/>
      <sheetName val="일위목록"/>
      <sheetName val="요율"/>
      <sheetName val="견적대비표"/>
      <sheetName val="정SW(원)"/>
      <sheetName val="Macro Codes"/>
      <sheetName val="Input"/>
      <sheetName val="Initial Input Variable"/>
      <sheetName val="공정코드"/>
      <sheetName val="도로정위치부표"/>
      <sheetName val="도로조사부표"/>
      <sheetName val="재정비내역"/>
      <sheetName val="입력변수"/>
      <sheetName val="지적고시내역"/>
      <sheetName val="집계"/>
      <sheetName val="내역서2안"/>
      <sheetName val="패널"/>
      <sheetName val="실행내역"/>
      <sheetName val="본선 토공 분배표"/>
      <sheetName val="C3"/>
      <sheetName val="공정"/>
      <sheetName val="화재 탐지 설비"/>
      <sheetName val="조도계산서 (도서)"/>
      <sheetName val="갑지(추정)"/>
      <sheetName val="2.대외공문"/>
      <sheetName val="model master"/>
      <sheetName val="터파기및재료"/>
      <sheetName val="표지"/>
      <sheetName val="기계경비"/>
      <sheetName val="발신정보"/>
      <sheetName val="물량산출근거"/>
      <sheetName val="충주"/>
      <sheetName val="남양시작동자105노65기1.3화1.2"/>
      <sheetName val="설계산출표지"/>
      <sheetName val="현금,예금명세"/>
      <sheetName val="소일위대가코드표"/>
      <sheetName val="부대공Ⅱ"/>
      <sheetName val="견적을지"/>
      <sheetName val="MAT"/>
      <sheetName val="내역(한신APT)"/>
      <sheetName val="전차선로 물량표"/>
      <sheetName val="01상노임"/>
      <sheetName val="DATASPEC(VT1)"/>
      <sheetName val="OPT7"/>
      <sheetName val="내역서-대공연장"/>
      <sheetName val="일위(PN)"/>
      <sheetName val="물가시세"/>
      <sheetName val="갑지"/>
      <sheetName val="집계표"/>
      <sheetName val="암거단위-1련"/>
      <sheetName val="입력자료(노무비)"/>
      <sheetName val="제경비율"/>
      <sheetName val="준검 내역서"/>
      <sheetName val="총괄목록"/>
      <sheetName val="시중노임단가"/>
      <sheetName val="원가 (2)"/>
      <sheetName val="손익분석"/>
      <sheetName val="토공사"/>
      <sheetName val="납부서"/>
      <sheetName val="피벗테이블데이터분석"/>
      <sheetName val="건축"/>
      <sheetName val="투찰(하수)"/>
      <sheetName val="DB"/>
      <sheetName val="인건-측정"/>
      <sheetName val="도급"/>
      <sheetName val="ELECTRIC"/>
      <sheetName val="감리을"/>
      <sheetName val="부대단위수량"/>
      <sheetName val="부대tu"/>
      <sheetName val="단위수량"/>
      <sheetName val="시설물일위"/>
      <sheetName val="4차원가계산서"/>
      <sheetName val="식재인부"/>
      <sheetName val="품셈TABLE"/>
      <sheetName val="현장관리비"/>
      <sheetName val="철근집계"/>
      <sheetName val="보차도경계석"/>
      <sheetName val="간선"/>
      <sheetName val="상정안건"/>
      <sheetName val="04 원가"/>
      <sheetName val="설계명세서"/>
      <sheetName val="노임대가"/>
      <sheetName val="잡비"/>
      <sheetName val="합의경상"/>
      <sheetName val="견적"/>
      <sheetName val="FB25JN"/>
      <sheetName val="일위대가 "/>
      <sheetName val="계정"/>
      <sheetName val="총괄내역서"/>
      <sheetName val="아파트기별"/>
      <sheetName val="공리일"/>
      <sheetName val="9509"/>
      <sheetName val="내역서1999.8최종"/>
      <sheetName val="6호기"/>
      <sheetName val="설계내역서"/>
      <sheetName val="A 견적"/>
      <sheetName val="일위_파일"/>
      <sheetName val="청천내"/>
      <sheetName val="SAM"/>
      <sheetName val="단가 및 재료비"/>
      <sheetName val="중기사용료산출근거"/>
      <sheetName val="기계경비(시간당)"/>
      <sheetName val="연습"/>
      <sheetName val="램머"/>
      <sheetName val="호표"/>
      <sheetName val="기둥(원형)"/>
      <sheetName val="기초공"/>
      <sheetName val="COPING"/>
      <sheetName val="노임"/>
      <sheetName val="공사내역"/>
      <sheetName val="하조서"/>
      <sheetName val="갑지1"/>
      <sheetName val="정렬"/>
      <sheetName val="대로근거"/>
      <sheetName val="견적서"/>
      <sheetName val="금액내역서"/>
      <sheetName val="FPA"/>
      <sheetName val="순수개발"/>
      <sheetName val="제조노임"/>
      <sheetName val="Sheet6"/>
      <sheetName val="table"/>
      <sheetName val="OPT"/>
      <sheetName val="Macro상수"/>
      <sheetName val="ABUT수량-A1"/>
      <sheetName val="노단212"/>
      <sheetName val="횡배수관"/>
      <sheetName val="노무비집계"/>
      <sheetName val="재료비집계"/>
      <sheetName val="노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적용토목"/>
      <sheetName val="단가산출목록표"/>
      <sheetName val="일위목록"/>
      <sheetName val="지하"/>
      <sheetName val="NOMUBI"/>
      <sheetName val="sw1"/>
      <sheetName val="2공구산출내역"/>
      <sheetName val="중기"/>
      <sheetName val="수공기"/>
      <sheetName val="저"/>
      <sheetName val="집계"/>
      <sheetName val="경산"/>
      <sheetName val="패널"/>
      <sheetName val="일위대가"/>
      <sheetName val="일위대가(4층원격)"/>
      <sheetName val="단가산출"/>
      <sheetName val="명세서"/>
      <sheetName val="1.1서버도입"/>
      <sheetName val="춘양건축es"/>
      <sheetName val="N賃率-職"/>
      <sheetName val="설직재-1"/>
      <sheetName val="#REF"/>
      <sheetName val="J直材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내역1"/>
      <sheetName val="I一般比"/>
      <sheetName val="일위대가"/>
      <sheetName val="노무비단가"/>
      <sheetName val="20관리비율"/>
      <sheetName val="시설물일위"/>
      <sheetName val="내역서"/>
      <sheetName val="전선 및 전선관"/>
      <sheetName val="옥외 전력간선공사"/>
      <sheetName val="경율산정.XLS"/>
      <sheetName val="중기사용료"/>
      <sheetName val="#REF"/>
      <sheetName val="N賃率_職"/>
      <sheetName val="공조기휀"/>
      <sheetName val="노임단가"/>
      <sheetName val="노무비"/>
      <sheetName val="노임"/>
      <sheetName val="동원(3)"/>
      <sheetName val="화해(함평)"/>
      <sheetName val="화해(장성)"/>
      <sheetName val="내역"/>
      <sheetName val="제작비추산총괄표"/>
      <sheetName val="b_balju_cho"/>
      <sheetName val="수량산출1"/>
      <sheetName val="자재단가표"/>
      <sheetName val="일위대가(가설)"/>
      <sheetName val="C-직노1"/>
      <sheetName val="집계"/>
      <sheetName val="인부임"/>
      <sheetName val="중기일위대가"/>
      <sheetName val="토공"/>
      <sheetName val="문산"/>
      <sheetName val="을지"/>
      <sheetName val="Baby일위대가"/>
      <sheetName val="새공통"/>
      <sheetName val="공사원가계산서"/>
      <sheetName val="직노"/>
      <sheetName val="을-ATYPE"/>
      <sheetName val="다곡2교"/>
      <sheetName val="DATE"/>
      <sheetName val="조건표"/>
      <sheetName val="날개벽수량표"/>
      <sheetName val="원형맨홀수량"/>
      <sheetName val="KCS-CA"/>
      <sheetName val="경율산정"/>
      <sheetName val="Sheet1"/>
      <sheetName val="순공사비"/>
      <sheetName val="산경"/>
      <sheetName val="일위대가목록"/>
      <sheetName val="전기공사일위대가"/>
      <sheetName val="단가조사"/>
      <sheetName val="수량산출"/>
      <sheetName val="단"/>
      <sheetName val="이토변실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품셈"/>
      <sheetName val="총괄표"/>
      <sheetName val="Data"/>
      <sheetName val="총괄내역서"/>
      <sheetName val="샌딩 에폭시 도장"/>
      <sheetName val="일반문틀 설치"/>
      <sheetName val="교각1"/>
      <sheetName val="유림골조"/>
      <sheetName val="기본일위"/>
      <sheetName val="지급자재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70%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적현로"/>
      <sheetName val="아파트"/>
      <sheetName val="목록"/>
      <sheetName val="96노임기준"/>
      <sheetName val="단위수량"/>
      <sheetName val="6PILE  (돌출)"/>
      <sheetName val="공종별수량집계"/>
      <sheetName val="담장산출"/>
      <sheetName val="견적"/>
      <sheetName val="P&amp;L(Ahn)"/>
      <sheetName val="포장공"/>
      <sheetName val="배수공"/>
      <sheetName val="약전설비"/>
      <sheetName val="업체명"/>
      <sheetName val="관리"/>
      <sheetName val="절감효과"/>
      <sheetName val="설계예시"/>
      <sheetName val="간접비총괄 (2)"/>
      <sheetName val="구조물공"/>
      <sheetName val="부대공"/>
      <sheetName val="소비자가"/>
      <sheetName val="설직재-1"/>
      <sheetName val="EQT-ESTN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증감대비"/>
      <sheetName val="전기"/>
      <sheetName val="요율"/>
      <sheetName val="하도관리"/>
      <sheetName val="확약서"/>
      <sheetName val="중기사용료산출근거"/>
      <sheetName val="단가 및 재료비"/>
      <sheetName val="Sheet9"/>
      <sheetName val="1차설계변경내역"/>
      <sheetName val="건축-물가변동"/>
      <sheetName val="퇴직영수증"/>
      <sheetName val="원가계산서"/>
      <sheetName val="일위목록"/>
      <sheetName val="단위단가"/>
      <sheetName val="000000"/>
      <sheetName val="COST"/>
      <sheetName val="Sheet4"/>
      <sheetName val="을_ATYPE"/>
      <sheetName val="견적서"/>
      <sheetName val="합천내역"/>
      <sheetName val="공통가설"/>
      <sheetName val="물량"/>
      <sheetName val="인건비"/>
      <sheetName val="dt0301"/>
      <sheetName val="dtt0301"/>
      <sheetName val="(변경계약)총괄내역"/>
      <sheetName val="시행후면적"/>
      <sheetName val="품셈TABLE"/>
      <sheetName val="기존단가 (2)"/>
      <sheetName val="자료입력"/>
      <sheetName val="예산명세서"/>
      <sheetName val="아파트_9"/>
      <sheetName val="guard(mac)"/>
      <sheetName val="조명시설"/>
      <sheetName val="수공기"/>
      <sheetName val="중기"/>
      <sheetName val="노임단가(일반)"/>
      <sheetName val="전기일위대가"/>
      <sheetName val="대목"/>
      <sheetName val="일위대가표(유단가)"/>
      <sheetName val="정부노임단가"/>
      <sheetName val="4. 자재단가비교표"/>
      <sheetName val="4. 일위대가"/>
      <sheetName val="경산"/>
      <sheetName val="Total"/>
      <sheetName val="단가산출"/>
      <sheetName val="내역서(실)"/>
      <sheetName val="지수"/>
      <sheetName val="갑지(추정)"/>
      <sheetName val="Sheet5"/>
      <sheetName val="FACTOR"/>
      <sheetName val="소화설비"/>
      <sheetName val="(10) 단가산출결과"/>
      <sheetName val="기본단가표"/>
      <sheetName val="가설대가"/>
      <sheetName val="토공대가"/>
      <sheetName val="구조대가"/>
      <sheetName val="포설대가1"/>
      <sheetName val="부대대가"/>
      <sheetName val="공정집계_국별"/>
      <sheetName val="MOTOR"/>
      <sheetName val="일위대가(출입)"/>
      <sheetName val="(A)내역서"/>
      <sheetName val="원형1호맨홀토공수량"/>
      <sheetName val="5사남"/>
      <sheetName val="기별"/>
      <sheetName val="단가명령서"/>
      <sheetName val="MOKDONG(1)"/>
      <sheetName val="준검 내역서"/>
      <sheetName val="실행대비"/>
      <sheetName val="입찰안"/>
      <sheetName val="전국현황"/>
      <sheetName val="8.PILE  (돌출)"/>
      <sheetName val="설계명세서"/>
      <sheetName val="대구-교대(A1)"/>
      <sheetName val="내역단위"/>
      <sheetName val="woo(mac)"/>
      <sheetName val="Sheet13"/>
      <sheetName val="工관리비율"/>
      <sheetName val="工완성공사율"/>
      <sheetName val="아스콘포장 (5t)"/>
      <sheetName val="원가_(2)1"/>
      <sheetName val="전선_및_전선관1"/>
      <sheetName val="단1"/>
      <sheetName val="Sheet3"/>
      <sheetName val="자재집계"/>
      <sheetName val="부대내역"/>
      <sheetName val="내역서(기성청구)"/>
      <sheetName val="3"/>
      <sheetName val="패널"/>
      <sheetName val="대창(장성)"/>
      <sheetName val="대창(함평)-창열"/>
      <sheetName val="사용성검토"/>
      <sheetName val="변압기 및 발전기 용량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계설비"/>
      <sheetName val="설계내역서"/>
      <sheetName val="공사개요"/>
      <sheetName val="대전-교대(A1-A2)"/>
      <sheetName val="시설물기초"/>
      <sheetName val="노임이"/>
      <sheetName val="6호기"/>
      <sheetName val="갑지"/>
      <sheetName val="방식총괄"/>
      <sheetName val="단가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방지책개소별명세"/>
      <sheetName val="sw1"/>
      <sheetName val="부하계산서"/>
      <sheetName val="도로단위당"/>
      <sheetName val="기자재비"/>
      <sheetName val="실행철강하도"/>
      <sheetName val="계수원본(99.2.28)"/>
      <sheetName val="설계서(1)"/>
      <sheetName val="시공변경 설명서"/>
      <sheetName val="공사비증감내역"/>
      <sheetName val="변경조서"/>
      <sheetName val="362품셈"/>
      <sheetName val="POL6차-PIPING"/>
      <sheetName val="제품별구성표"/>
      <sheetName val="설계서"/>
      <sheetName val="아파트건축"/>
      <sheetName val="별첨1-4"/>
      <sheetName val="암거단위"/>
      <sheetName val="건축공사실행"/>
      <sheetName val="마포토정"/>
      <sheetName val="10월"/>
      <sheetName val="신천3호용수로"/>
      <sheetName val="2공구산출내역"/>
      <sheetName val="식재일위대가"/>
      <sheetName val="펀칭"/>
      <sheetName val="평균높이산출근거"/>
      <sheetName val="횡배수관위치조서"/>
      <sheetName val="횡배수관집현황(2공구)"/>
      <sheetName val="인건-측정"/>
      <sheetName val="실행내역"/>
      <sheetName val="9GNG운반"/>
      <sheetName val="공예을"/>
      <sheetName val="내역을"/>
      <sheetName val="건축"/>
      <sheetName val="을"/>
      <sheetName val="금융비용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기기리스트"/>
      <sheetName val="CAUDIT"/>
      <sheetName val="토적계산"/>
      <sheetName val="목차"/>
      <sheetName val="수지예산"/>
      <sheetName val="전선"/>
      <sheetName val="CABLE"/>
      <sheetName val="Sheet2"/>
      <sheetName val="asd"/>
      <sheetName val="단면치수"/>
      <sheetName val="DATA1"/>
      <sheetName val="7.수지"/>
      <sheetName val="광양방향"/>
      <sheetName val="BOX전기내역"/>
      <sheetName val="물가자료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국소별수량산출"/>
      <sheetName val="노임변동률"/>
      <sheetName val="OPGW기별"/>
      <sheetName val="지시서"/>
      <sheetName val="이천변압기운반비"/>
      <sheetName val="명단"/>
      <sheetName val="재료비"/>
      <sheetName val="danga"/>
      <sheetName val="ilch"/>
      <sheetName val="기둥(원형)"/>
      <sheetName val="암거공"/>
      <sheetName val="부대집계1"/>
      <sheetName val="가도단위"/>
      <sheetName val="3련 BOX"/>
      <sheetName val="Sheet1 (2)"/>
      <sheetName val="기계경비(시간당)"/>
      <sheetName val="램머"/>
      <sheetName val="말뚝지지력산정"/>
      <sheetName val="계림(함평)"/>
      <sheetName val="계림(장성)"/>
      <sheetName val="노원열병합  건축공사기성내역서"/>
      <sheetName val="BOX(상시)"/>
      <sheetName val="수량산출서"/>
      <sheetName val="1호철근량"/>
      <sheetName val="설계내역(2001)"/>
      <sheetName val="1. 설계조건 2.단면가정 3. 하중계산"/>
      <sheetName val="DATA 입력란"/>
      <sheetName val="BOX-1510"/>
      <sheetName val="백암비스타내역"/>
      <sheetName val="표준내역"/>
      <sheetName val="대운산출"/>
      <sheetName val="배전KT"/>
      <sheetName val="결선list"/>
      <sheetName val="BEND LOSS"/>
      <sheetName val="4__자재단가비교표"/>
      <sheetName val="4__일위대가"/>
      <sheetName val="준검_내역서"/>
      <sheetName val="8_수량산출서"/>
      <sheetName val="9_단가조사서"/>
      <sheetName val="6_일위목록"/>
      <sheetName val="Macro1"/>
      <sheetName val="Macro3"/>
      <sheetName val="Macro2"/>
      <sheetName val="설계개요"/>
      <sheetName val="산출내역 (월기성)"/>
      <sheetName val="건축기성"/>
      <sheetName val="공량예산"/>
      <sheetName val="PIPE(인수본)"/>
      <sheetName val="기준표"/>
      <sheetName val="1차_내역서"/>
      <sheetName val="기존단가_(2)"/>
      <sheetName val="상행-교대(A1-A2)"/>
      <sheetName val="날개벽"/>
      <sheetName val="대로근거"/>
      <sheetName val="집계표"/>
      <sheetName val=" FURNACE현설"/>
      <sheetName val="명세서(을)"/>
      <sheetName val="환경기계공정표 (3)"/>
      <sheetName val="combi(wall)"/>
      <sheetName val="4)유동표"/>
      <sheetName val="ABUT수량-A1"/>
      <sheetName val="신우"/>
      <sheetName val="I.설계조건"/>
      <sheetName val="J"/>
      <sheetName val="종배수관"/>
      <sheetName val="단가표"/>
      <sheetName val="Y-WORK"/>
      <sheetName val="JUCK"/>
      <sheetName val="실행내역 "/>
      <sheetName val="경제성분석"/>
      <sheetName val="깨기"/>
      <sheetName val="예산내역서"/>
      <sheetName val="설계예산서"/>
      <sheetName val="제2~7호표"/>
      <sheetName val="C-노임단가"/>
      <sheetName val="Key Data"/>
      <sheetName val="45,46"/>
      <sheetName val="사업성분석"/>
      <sheetName val="백호우계수"/>
      <sheetName val="총괄갑 "/>
      <sheetName val="99년신청"/>
      <sheetName val="터파기및재료"/>
      <sheetName val="도근좌표"/>
      <sheetName val="모래기초"/>
      <sheetName val="산근"/>
      <sheetName val="unit 4"/>
      <sheetName val="내역서1999.8최종"/>
      <sheetName val="철거산출근거"/>
      <sheetName val="1-최종안"/>
      <sheetName val="사업분석-분양가결정"/>
      <sheetName val="대차대조표"/>
      <sheetName val="본체"/>
      <sheetName val="REACTION(USE평시)"/>
      <sheetName val="설계조건"/>
      <sheetName val="REACTION(USD지진시)"/>
      <sheetName val="토목검측서"/>
      <sheetName val="98수문일위"/>
      <sheetName val="가로등기초"/>
      <sheetName val="sst,stl창호"/>
      <sheetName val="spec1"/>
      <sheetName val="마산월령동골조물량변경"/>
      <sheetName val="배관배선내역"/>
      <sheetName val="SANTOGO"/>
      <sheetName val="SANBAISU"/>
      <sheetName val="역T형"/>
      <sheetName val="청천내"/>
      <sheetName val="A"/>
      <sheetName val="대비"/>
      <sheetName val="설계내역2"/>
      <sheetName val="돈암사업"/>
      <sheetName val="건축토목내역"/>
      <sheetName val="basic_info"/>
      <sheetName val="손익현황"/>
      <sheetName val="직접경비"/>
      <sheetName val="3.건축(현장안)"/>
      <sheetName val="제출내역서"/>
      <sheetName val="내역서(실행)"/>
      <sheetName val="내역서 (원본)"/>
      <sheetName val="내역서(실행)3"/>
      <sheetName val="토공집계"/>
      <sheetName val="1.우편집중내역서"/>
      <sheetName val="3F"/>
      <sheetName val="포승(S+H)"/>
      <sheetName val="포승(SHEET)"/>
      <sheetName val="기성내역서"/>
      <sheetName val="변경내역서"/>
      <sheetName val="환율"/>
      <sheetName val="b_balju-단가단가단가"/>
      <sheetName val="II손익관리"/>
      <sheetName val="Macro(차단기)"/>
      <sheetName val="교대(A1-A2)"/>
      <sheetName val="5Strand-장기처짐PCI"/>
      <sheetName val="시설장비"/>
      <sheetName val="동원인원"/>
      <sheetName val="자재단가비교표"/>
      <sheetName val="전기자료"/>
      <sheetName val="Sheet14"/>
      <sheetName val="Sheet10"/>
      <sheetName val="절탄기단관교체공량"/>
      <sheetName val="이종재질교체공량"/>
      <sheetName val="Final SH Loose Tube 교체공량"/>
      <sheetName val="1호맨홀토공"/>
      <sheetName val="견적990322"/>
      <sheetName val="경계석수량집계"/>
      <sheetName val="BID"/>
      <sheetName val="상세내역서"/>
      <sheetName val="#2-3 일위대가"/>
      <sheetName val="#2-4 단가대비표"/>
      <sheetName val="산출근거"/>
      <sheetName val="가도공"/>
      <sheetName val="금액"/>
      <sheetName val="수량산출서(보강)"/>
      <sheetName val="중기솔뇨"/>
      <sheetName val="금액내역서"/>
      <sheetName val="개별직종노임단가(2002.5)"/>
      <sheetName val="도급내역(금차분)"/>
      <sheetName val="공비대비"/>
      <sheetName val="조도계산(1)"/>
      <sheetName val="투찰"/>
      <sheetName val="수로교총재료집계"/>
      <sheetName val="상부수량집계표"/>
      <sheetName val="단위량"/>
      <sheetName val="재료집계표2"/>
      <sheetName val="토적집계표"/>
      <sheetName val="205동"/>
      <sheetName val="토사(PE)"/>
      <sheetName val="시멘트 및 골재량산출"/>
      <sheetName val=""/>
      <sheetName val="SAMPLE"/>
      <sheetName val="업체코드"/>
      <sheetName val="YM-IL1"/>
      <sheetName val="비탈면보호공수량산출"/>
      <sheetName val="수목표준대가"/>
      <sheetName val="공조기(삭제)"/>
      <sheetName val="고등학교"/>
      <sheetName val="현장관리비"/>
      <sheetName val="투찰가"/>
      <sheetName val="몰운대초견적"/>
      <sheetName val="변압기_및_발전기_용량"/>
      <sheetName val="물량표"/>
      <sheetName val="메서,변+증"/>
      <sheetName val="내역서 업체견적단가"/>
      <sheetName val="건축일"/>
      <sheetName val="목표세부명세"/>
      <sheetName val="삭제금지단가"/>
      <sheetName val="포장총괄집계표"/>
      <sheetName val="Cost Reduction"/>
      <sheetName val="포장단가"/>
      <sheetName val="품명별원가"/>
      <sheetName val="충주"/>
      <sheetName val="공사내역서"/>
      <sheetName val="단가산출서"/>
      <sheetName val="기계공사"/>
      <sheetName val="O＆P"/>
      <sheetName val="조사표"/>
      <sheetName val="노임목록"/>
      <sheetName val="중기목록"/>
      <sheetName val="자재목록"/>
      <sheetName val="30신설일위대가"/>
      <sheetName val="9811"/>
      <sheetName val="DAN"/>
      <sheetName val="수량집계"/>
      <sheetName val="물가기준년"/>
      <sheetName val="장비기준"/>
      <sheetName val="REINF."/>
      <sheetName val="LOADS"/>
      <sheetName val="간지"/>
      <sheetName val="일위목록표"/>
      <sheetName val="    "/>
      <sheetName val="수량산출서_천안"/>
      <sheetName val="수량산출서_아산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H-pile(298x299)"/>
      <sheetName val="H-pile(250x250)"/>
      <sheetName val="반입"/>
      <sheetName val="반출"/>
      <sheetName val="1.설계기준"/>
      <sheetName val="원가산출근거"/>
      <sheetName val="갑지1"/>
      <sheetName val="work"/>
      <sheetName val="3CHBDC"/>
      <sheetName val="배수관접합및부설  "/>
      <sheetName val="사업부배부A"/>
      <sheetName val="단가표 (2)"/>
      <sheetName val=" 냉각수펌프"/>
      <sheetName val="Option"/>
      <sheetName val="공예율"/>
      <sheetName val="단가입력창"/>
      <sheetName val="갑1"/>
      <sheetName val="정화조동내역"/>
      <sheetName val="item"/>
      <sheetName val="기계내역"/>
      <sheetName val="매출처비중(2)"/>
      <sheetName val="코드"/>
      <sheetName val="내역5"/>
      <sheetName val="SULKEA"/>
      <sheetName val="Customer Databas"/>
      <sheetName val="성서방향-교대(A2)"/>
      <sheetName val="조직"/>
      <sheetName val="빗물받이(910-510-410)"/>
      <sheetName val="B"/>
      <sheetName val="유림콘도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물가변동대가세부내역서"/>
      <sheetName val="INPUT"/>
      <sheetName val="안정검토"/>
      <sheetName val="7.PILE  (돌출)"/>
      <sheetName val="1.설계조건"/>
      <sheetName val="보조셀"/>
      <sheetName val="품셈표"/>
      <sheetName val="BM"/>
      <sheetName val="남양시작동010313100%"/>
      <sheetName val="3.하중산정4.지지력"/>
      <sheetName val="용산1(해보)"/>
      <sheetName val="노임9월"/>
      <sheetName val="계약내역(갑지)"/>
      <sheetName val="가로등내역서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LH3 동양시스템"/>
      <sheetName val="C.배수관공"/>
      <sheetName val="일위대가목차"/>
      <sheetName val="RCF CLAIMED"/>
      <sheetName val="공정량산출내역서 "/>
      <sheetName val="기준FACTOR"/>
      <sheetName val="덕전리"/>
      <sheetName val="집계표(육상)"/>
      <sheetName val="암거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대공종"/>
      <sheetName val="연결관암거"/>
      <sheetName val="단가산출1"/>
      <sheetName val="가시설수량"/>
      <sheetName val="주요기준"/>
      <sheetName val="조건"/>
      <sheetName val="예산"/>
      <sheetName val="賃料等一覧"/>
      <sheetName val="S&amp;R"/>
      <sheetName val="리츠"/>
      <sheetName val="단가조사서"/>
      <sheetName val="설계서(8)"/>
      <sheetName val="자재표"/>
      <sheetName val="물가"/>
      <sheetName val="6공구(당초)"/>
      <sheetName val="9-1차이내역"/>
      <sheetName val="1st"/>
      <sheetName val="2-1. 경관조명 내역총괄표"/>
      <sheetName val="대구은행"/>
      <sheetName val="샤워실위생"/>
      <sheetName val="실행내역서"/>
      <sheetName val="FAB별"/>
      <sheetName val="간접"/>
      <sheetName val="도수로(총)"/>
      <sheetName val="원가_(2)3"/>
      <sheetName val="전선_및_전선관3"/>
      <sheetName val="옥외_전력간선공사3"/>
      <sheetName val="경율산정_XLS3"/>
      <sheetName val="2_수량조서(발주용)2"/>
      <sheetName val="CT_2"/>
      <sheetName val="간접비총괄_(2)2"/>
      <sheetName val="샌딩_에폭시_도장2"/>
      <sheetName val="일반문틀_설치2"/>
      <sheetName val="6PILE__(돌출)2"/>
      <sheetName val="Galaxy_소비자가격표2"/>
      <sheetName val="기술부_VENDOR_LIST2"/>
      <sheetName val="기존단가_(2)2"/>
      <sheetName val="1차_내역서2"/>
      <sheetName val="8_수량산출서2"/>
      <sheetName val="9_단가조사서2"/>
      <sheetName val="6_일위목록2"/>
      <sheetName val="단가_및_재료비2"/>
      <sheetName val="4__자재단가비교표1"/>
      <sheetName val="4__일위대가1"/>
      <sheetName val="준검_내역서1"/>
      <sheetName val="변압기_및_발전기_용량1"/>
      <sheetName val="8_PILE__(돌출)1"/>
      <sheetName val="estimate(TOTAL)_(2)1"/>
      <sheetName val="7_수지1"/>
      <sheetName val="시공변경_설명서1"/>
      <sheetName val="아스콘포장_(5t)1"/>
      <sheetName val="총괄갑_1"/>
      <sheetName val="원가계산_(2)1"/>
      <sheetName val="계수원본(99_2_28)2"/>
      <sheetName val="실행내역_1"/>
      <sheetName val="Key_Data1"/>
      <sheetName val="unit_41"/>
      <sheetName val="Sheet1_(2)1"/>
      <sheetName val="3_건축(현장안)"/>
      <sheetName val="내역서_(원본)"/>
      <sheetName val="내역서1999_8최종1"/>
      <sheetName val="노원열병합__건축공사기성내역서"/>
      <sheetName val="BEND_LOSS"/>
      <sheetName val="(10)_단가산출결과"/>
      <sheetName val="산출내역_(월기성)"/>
      <sheetName val="_FURNACE현설"/>
      <sheetName val="환경기계공정표_(3)"/>
      <sheetName val="I_설계조건"/>
      <sheetName val="1_우편집중내역서"/>
      <sheetName val="3련_BOX"/>
      <sheetName val="1__설계조건_2_단면가정_3__하중계산1"/>
      <sheetName val="DATA_입력란1"/>
      <sheetName val="#2-3_일위대가"/>
      <sheetName val="#2-4_단가대비표"/>
      <sheetName val="내역서_업체견적단가"/>
      <sheetName val="REINF_"/>
      <sheetName val="Final_SH_Loose_Tube_교체공량"/>
      <sheetName val="배수관접합및부설__"/>
      <sheetName val="개별직종노임단가(2002_5)"/>
      <sheetName val="Customer_Databas"/>
      <sheetName val="시멘트_및_골재량산출"/>
      <sheetName val="단가표_(2)"/>
      <sheetName val="1_설계조건"/>
      <sheetName val="1_설계기준"/>
      <sheetName val="____"/>
      <sheetName val="기계경비손료_및_운전경비_산출"/>
      <sheetName val="기계경비_손료_및_운전경비_산출기준"/>
      <sheetName val="___"/>
      <sheetName val="2-1__경관조명_내역총괄표"/>
      <sheetName val="RCF_CLAIMED"/>
      <sheetName val="2004일위대가"/>
      <sheetName val="연장및면적(좌측)"/>
      <sheetName val="인천제철"/>
      <sheetName val="관리,공감"/>
      <sheetName val="개산공사비"/>
      <sheetName val="2005년6월김문환"/>
      <sheetName val="확산동"/>
      <sheetName val="간접비"/>
      <sheetName val="판가반영"/>
      <sheetName val="정산ISSUE(T)"/>
      <sheetName val="영동(D)"/>
      <sheetName val="토목주소"/>
      <sheetName val="배수내역"/>
      <sheetName val="6F8"/>
      <sheetName val="맨홀"/>
      <sheetName val="국영"/>
      <sheetName val="유림총괄"/>
      <sheetName val="공사예산하조서(O.K)"/>
      <sheetName val="FRP내역서"/>
      <sheetName val="유통조직현황"/>
      <sheetName val="AHU-701(2)"/>
      <sheetName val="C_d"/>
      <sheetName val="차이내역"/>
      <sheetName val="우수"/>
      <sheetName val="당사수지비교표"/>
      <sheetName val="당사수지"/>
      <sheetName val="설치조서"/>
      <sheetName val="연습"/>
      <sheetName val="우각부보강"/>
      <sheetName val="배수공집계표"/>
      <sheetName val="예정공정표"/>
      <sheetName val="CON'C"/>
      <sheetName val="프랜트면허"/>
      <sheetName val="제-노임"/>
      <sheetName val="제직재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횡배수관토공수량"/>
      <sheetName val="매부산출"/>
      <sheetName val="현관"/>
      <sheetName val="저"/>
      <sheetName val="상세내역,전력산출서"/>
      <sheetName val="심사계산"/>
      <sheetName val="심사물량"/>
      <sheetName val="특수선일위대가"/>
      <sheetName val="입찰보고"/>
      <sheetName val="공사비산출서"/>
      <sheetName val="front"/>
      <sheetName val="역T형옹벽(3.0)"/>
      <sheetName val="구성비"/>
      <sheetName val="SOURCE"/>
      <sheetName val="중기조종사 단위단가"/>
      <sheetName val="TYPE1"/>
      <sheetName val="철근량"/>
      <sheetName val="120대형 환기량PK-1"/>
      <sheetName val="급수 (LPM)"/>
      <sheetName val="주관사업"/>
      <sheetName val="가시설단위수량"/>
      <sheetName val="소업1교"/>
      <sheetName val="1. 본공사"/>
      <sheetName val="남양시작동자105노65기1.3화1.2"/>
      <sheetName val="4품목조정률"/>
      <sheetName val="대가목록"/>
      <sheetName val="산출서"/>
      <sheetName val="장비 (2)"/>
      <sheetName val="할증 "/>
      <sheetName val="플랜트 설치"/>
      <sheetName val=" 견적서"/>
      <sheetName val="중동공구"/>
      <sheetName val="대여현황"/>
      <sheetName val="구조물터파기수량집계"/>
      <sheetName val="배수공 시멘트 및 골재량 산출"/>
      <sheetName val="토공유동표"/>
      <sheetName val="Earthwork"/>
      <sheetName val="회로내역(승인)"/>
      <sheetName val="금융"/>
      <sheetName val="철거공-조경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총괄-1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입력"/>
      <sheetName val="C-노임단가"/>
      <sheetName val="실행철강하도"/>
      <sheetName val="제-노임"/>
      <sheetName val="제직재"/>
      <sheetName val="E총15"/>
      <sheetName val="일위대가(가설)"/>
      <sheetName val="Sheet2"/>
      <sheetName val="조명율"/>
      <sheetName val="자료입력"/>
      <sheetName val="J直材4"/>
      <sheetName val="1-1"/>
      <sheetName val="신우"/>
      <sheetName val="연습"/>
      <sheetName val="교각계산"/>
      <sheetName val="집계표"/>
      <sheetName val="#REF"/>
      <sheetName val="내역"/>
      <sheetName val="대치판정"/>
      <sheetName val="단"/>
      <sheetName val="일위"/>
      <sheetName val="용소리교"/>
      <sheetName val="신대방33(적용)"/>
      <sheetName val="한강운반비"/>
      <sheetName val="구의33고"/>
      <sheetName val="N賃率_職"/>
      <sheetName val="20관리비율"/>
      <sheetName val="I一般比"/>
      <sheetName val="APT"/>
      <sheetName val="갑지(추정)"/>
      <sheetName val="DATE"/>
      <sheetName val="내역서"/>
      <sheetName val="인테리어"/>
      <sheetName val="소방사항"/>
      <sheetName val="입찰안"/>
      <sheetName val="조명시설"/>
      <sheetName val="터파기및재료"/>
      <sheetName val="기본일위"/>
      <sheetName val="실행내역서 "/>
      <sheetName val="주차구획선수량"/>
      <sheetName val="빗물받이(910-510-410)"/>
      <sheetName val="공조기휀"/>
      <sheetName val="품셈TABLE"/>
      <sheetName val="직노"/>
      <sheetName val="설-원가"/>
      <sheetName val="설치자재"/>
      <sheetName val="단중"/>
      <sheetName val="경율산정.XLS"/>
      <sheetName val="원가계산서"/>
      <sheetName val="수목단가"/>
      <sheetName val="노임단가"/>
      <sheetName val="유림총괄"/>
      <sheetName val="자재비"/>
      <sheetName val="개소별수량산출"/>
      <sheetName val="9GNG운반"/>
      <sheetName val="수량산출"/>
      <sheetName val="일위대가표"/>
      <sheetName val="지구단위계획"/>
      <sheetName val="Sheet1"/>
      <sheetName val="단가산출"/>
      <sheetName val="다목적갑"/>
      <sheetName val="제작비추산총괄표"/>
      <sheetName val="물량"/>
      <sheetName val="코드"/>
      <sheetName val="공종목록표"/>
      <sheetName val="NP-총정리"/>
      <sheetName val="유기공정"/>
      <sheetName val="부하"/>
      <sheetName val="소방"/>
      <sheetName val="물량산출서(장기간공사-1안)"/>
      <sheetName val="소비자가"/>
      <sheetName val="전신환매도율"/>
      <sheetName val="토목주소"/>
      <sheetName val="프랜트면허"/>
      <sheetName val="교통대책내역"/>
      <sheetName val="노임"/>
      <sheetName val="시행후면적"/>
      <sheetName val="수지예산"/>
      <sheetName val="일위대가(1)"/>
      <sheetName val="중기일위대가"/>
      <sheetName val="설직재-1"/>
      <sheetName val="Total"/>
      <sheetName val="건축공사"/>
      <sheetName val="1안"/>
      <sheetName val="물량표"/>
      <sheetName val="화설내"/>
      <sheetName val="준검 내역서"/>
      <sheetName val="콘크리트타설집계표"/>
      <sheetName val="울산자동제어"/>
      <sheetName val="각형맨홀"/>
      <sheetName val="참조자료"/>
      <sheetName val="골조"/>
      <sheetName val="사원등록"/>
      <sheetName val="호봉 (2)"/>
      <sheetName val="시설수량표"/>
      <sheetName val="식재수량표"/>
      <sheetName val="C_노임단가"/>
      <sheetName val="2015반입리스트_재활용"/>
      <sheetName val="하조서"/>
      <sheetName val=" HIT-&gt;HMC 견적(3900)"/>
      <sheetName val="설계내역서"/>
      <sheetName val="CABLE"/>
      <sheetName val="보안등"/>
      <sheetName val="Sheet3"/>
      <sheetName val="산출내역서"/>
      <sheetName val="wall"/>
      <sheetName val="단면가정"/>
      <sheetName val="집계"/>
      <sheetName val="공사개요"/>
      <sheetName val="을-ATYPE"/>
      <sheetName val="인사자료총집계"/>
      <sheetName val="간접경상비"/>
      <sheetName val="실행내역"/>
      <sheetName val="분전반일위대가"/>
      <sheetName val="일위대가"/>
      <sheetName val="조명율표"/>
      <sheetName val="대창(장성)"/>
      <sheetName val="금액내역서"/>
      <sheetName val="기계"/>
      <sheetName val="대로근거"/>
      <sheetName val="중로근거"/>
      <sheetName val="단가산출서"/>
      <sheetName val="일위_파일"/>
      <sheetName val="덕전리"/>
      <sheetName val="1.수인터널"/>
      <sheetName val="인공LIST"/>
      <sheetName val="단가(CCTV)"/>
      <sheetName val="차액보증"/>
      <sheetName val="합천내역"/>
      <sheetName val="기계공사"/>
      <sheetName val="quotation"/>
      <sheetName val="입찰보고"/>
      <sheetName val="bid"/>
      <sheetName val="코드표"/>
      <sheetName val="금액유형"/>
      <sheetName val="수리결과"/>
      <sheetName val="8.식재일위"/>
      <sheetName val="B시설가격"/>
      <sheetName val="물량산출서"/>
      <sheetName val="중기사용료"/>
      <sheetName val="공사"/>
      <sheetName val="200"/>
      <sheetName val="자재"/>
      <sheetName val="LOPCALC"/>
      <sheetName val="식재가격"/>
      <sheetName val="식재총괄"/>
      <sheetName val="일위목록"/>
      <sheetName val="피벗테이블데이터분석"/>
      <sheetName val="적용단위길이"/>
      <sheetName val="공통자료"/>
      <sheetName val="발신정보"/>
      <sheetName val="견적서"/>
      <sheetName val="단열-자재"/>
      <sheetName val="산출내역서집계표"/>
      <sheetName val="추가예산"/>
      <sheetName val="BJJIN"/>
      <sheetName val="횡배수관토공수량"/>
      <sheetName val="내역표지"/>
      <sheetName val="단가표"/>
      <sheetName val="정렬"/>
      <sheetName val="우배수"/>
      <sheetName val="오억미만"/>
      <sheetName val="토공사"/>
      <sheetName val="간접"/>
      <sheetName val="총괄표"/>
      <sheetName val="바닥판"/>
      <sheetName val="입력DATA"/>
      <sheetName val="단가일람"/>
      <sheetName val="조경일람"/>
      <sheetName val="FAB별"/>
      <sheetName val="전기일위목록"/>
      <sheetName val="시화점실행"/>
      <sheetName val="Macro(차단기)"/>
      <sheetName val="선정요령"/>
      <sheetName val="원가_(2)"/>
      <sheetName val="투찰가"/>
      <sheetName val="토공총괄표"/>
      <sheetName val="배관배선 단가조사"/>
      <sheetName val="일위대가집계"/>
      <sheetName val="부하LOAD"/>
      <sheetName val="J형측구단위수량"/>
      <sheetName val="금호"/>
      <sheetName val="Baby일위대가"/>
      <sheetName val="흄관기초"/>
      <sheetName val="자재단가"/>
      <sheetName val="8)중점관리장비현황"/>
      <sheetName val="Sheet9"/>
      <sheetName val="골조시행"/>
      <sheetName val="마산월령동골조물량변경"/>
      <sheetName val="배수통관(좌)"/>
      <sheetName val="9월정산(붙#1)"/>
      <sheetName val="발전세부(시차.붙#2-2)"/>
      <sheetName val="분기정산(붙#2)"/>
      <sheetName val="Sheet6"/>
      <sheetName val="직접비내역서"/>
      <sheetName val="기술지원비"/>
      <sheetName val="건축기성"/>
      <sheetName val="입찰"/>
      <sheetName val="ABUT수량-A1"/>
      <sheetName val="98수문일위"/>
      <sheetName val="배수공 시멘트 및 골재량 산출"/>
      <sheetName val="을지"/>
      <sheetName val="2공종별예산조서"/>
      <sheetName val="물량산출"/>
      <sheetName val="EP0618"/>
      <sheetName val="수종별인자"/>
      <sheetName val="인건-측정"/>
      <sheetName val="기계경비"/>
      <sheetName val="원가산출서"/>
      <sheetName val="표지 (2)"/>
      <sheetName val="증감대비"/>
      <sheetName val="공통가설(대천)"/>
      <sheetName val="단가결정"/>
      <sheetName val="기초공"/>
      <sheetName val="6PILE  (돌출)"/>
      <sheetName val="갑지"/>
      <sheetName val="단위수량"/>
      <sheetName val="공통가설"/>
      <sheetName val="현장관리비"/>
      <sheetName val="45,46"/>
      <sheetName val="입력데이타(비인쇄용)"/>
      <sheetName val="간접비계산"/>
      <sheetName val="부산진양"/>
      <sheetName val="지수적용공사비내역서"/>
      <sheetName val="기초코드"/>
      <sheetName val="추정기성"/>
      <sheetName val="부하계산"/>
      <sheetName val="Sheet4"/>
      <sheetName val="fursys"/>
      <sheetName val="변경비교-을"/>
      <sheetName val="제1장"/>
      <sheetName val="광주운남을"/>
      <sheetName val="총괄내역서"/>
      <sheetName val="노무비"/>
      <sheetName val="Macro1"/>
      <sheetName val="s"/>
      <sheetName val="인원계획-미화"/>
      <sheetName val="증감내역서"/>
      <sheetName val="개요"/>
      <sheetName val="원가계산서(변경)"/>
      <sheetName val="변경후-SHEET"/>
      <sheetName val="을"/>
      <sheetName val="220 (2)"/>
      <sheetName val="기본사항"/>
      <sheetName val="견적을지"/>
      <sheetName val="5사남"/>
      <sheetName val="출력X"/>
      <sheetName val="맨홀"/>
      <sheetName val="인건비"/>
      <sheetName val="5.공종별예산내역서"/>
      <sheetName val="성서방향-교대(A2)"/>
      <sheetName val="손익분석"/>
      <sheetName val="내역서 (2)"/>
      <sheetName val="여과지동"/>
      <sheetName val="기초자료"/>
      <sheetName val="TABLE DB"/>
      <sheetName val="쌍용 data base"/>
      <sheetName val="마포토정"/>
      <sheetName val="설계서"/>
      <sheetName val="신길1동"/>
      <sheetName val="수량산출서"/>
      <sheetName val="건축내역서"/>
      <sheetName val="준공평가"/>
      <sheetName val="산출근거#2-3"/>
      <sheetName val="공사내역(2003년)"/>
      <sheetName val="VENDOR LIST"/>
      <sheetName val="DC-O-4-S(설명서)"/>
      <sheetName val="비교1"/>
      <sheetName val="주요기준"/>
      <sheetName val="Customer Databas"/>
      <sheetName val="청구"/>
      <sheetName val="98지급계획"/>
      <sheetName val="운반"/>
      <sheetName val="당초복구계획"/>
      <sheetName val="토목수량(공정)"/>
      <sheetName val="Sheet1 (2)"/>
      <sheetName val="입력그림"/>
      <sheetName val="설비비4"/>
      <sheetName val="기성내역서"/>
      <sheetName val="총집계표"/>
      <sheetName val="내역서적용수량"/>
      <sheetName val="데리네이타현황"/>
      <sheetName val="유림골조"/>
      <sheetName val="LG제품"/>
      <sheetName val="표지"/>
      <sheetName val="Macro(조도)"/>
      <sheetName val="원본"/>
      <sheetName val="수흄관단위당"/>
      <sheetName val="설내역서 "/>
      <sheetName val="예총"/>
      <sheetName val="품셈(기초)"/>
      <sheetName val="대목"/>
      <sheetName val="일위대가 (호표)"/>
      <sheetName val="당진1,2호기전선관설치및접지4차공사내역서-을지"/>
      <sheetName val="소야공정계획표"/>
      <sheetName val="수영4,5,6,7,8,9"/>
      <sheetName val="1.3.1절점좌표"/>
      <sheetName val="1.1설계기준"/>
      <sheetName val="TB-내역서"/>
      <sheetName val="별표집계"/>
      <sheetName val="배수설비"/>
      <sheetName val="대운산출"/>
      <sheetName val="화해(함평)"/>
      <sheetName val="화해(장성)"/>
      <sheetName val="득점현황"/>
      <sheetName val="설계조건"/>
      <sheetName val="아파트-가설"/>
      <sheetName val="물집"/>
      <sheetName val="CC16-내역서"/>
      <sheetName val="기존단가 (2)"/>
      <sheetName val="변경내역을"/>
      <sheetName val="단재적표(2012.9)"/>
      <sheetName val="토공(우물통,기타) "/>
      <sheetName val="에어샵공사"/>
      <sheetName val="Sheet7(ㅅ)"/>
      <sheetName val="물량투입계획"/>
      <sheetName val="자재대"/>
      <sheetName val="SANTOGO"/>
      <sheetName val="SORCE1"/>
      <sheetName val="맨홀수량"/>
      <sheetName val="순공사비"/>
      <sheetName val="시멘트 및 골재량산출"/>
      <sheetName val="골재및자재집계표"/>
      <sheetName val="총괄-1"/>
      <sheetName val="원가_(2)1"/>
      <sheetName val="실행내역서_"/>
      <sheetName val="경율산정_XLS"/>
      <sheetName val="호봉_(2)"/>
      <sheetName val="준검_내역서"/>
      <sheetName val="8_식재일위"/>
      <sheetName val="VENDOR_LIST"/>
      <sheetName val="1_수인터널"/>
      <sheetName val="배관배선_단가조사"/>
      <sheetName val="설비"/>
      <sheetName val="수량⇒"/>
      <sheetName val="99 조정금액"/>
      <sheetName val="생산계획 (2)"/>
      <sheetName val="sand토적"/>
      <sheetName val="총원"/>
      <sheetName val="단가적용기준"/>
      <sheetName val="노임단가명세표"/>
      <sheetName val="별첨"/>
      <sheetName val="도체종-상수표"/>
      <sheetName val="인건비 "/>
      <sheetName val="노임이"/>
      <sheetName val="1.취수장"/>
      <sheetName val="Sheet5"/>
      <sheetName val="산3_4"/>
      <sheetName val="수량집계"/>
      <sheetName val="TBN BRG(2)"/>
      <sheetName val="품셈적용 자료"/>
      <sheetName val="가격조사"/>
      <sheetName val="단위단가"/>
      <sheetName val="현장"/>
      <sheetName val="원가계산 (2)"/>
      <sheetName val="본부장"/>
      <sheetName val="심사"/>
      <sheetName val="목차"/>
      <sheetName val="특수선일위대가"/>
      <sheetName val="주현(해보)"/>
      <sheetName val="주현(영광)"/>
      <sheetName val="공제구간조서"/>
      <sheetName val="PI"/>
      <sheetName val="광혁기성"/>
      <sheetName val="건축내역"/>
      <sheetName val="시장성초안camera"/>
      <sheetName val="시설물일위"/>
      <sheetName val="경상"/>
      <sheetName val="부대내역"/>
      <sheetName val="도면명"/>
      <sheetName val="8.PILE  (돌출)"/>
      <sheetName val="경영혁신본부"/>
      <sheetName val="전기공사"/>
      <sheetName val="대환취급"/>
      <sheetName val="콘크리트댐수량산출"/>
      <sheetName val="설계서을"/>
      <sheetName val="자료"/>
      <sheetName val="설 계"/>
      <sheetName val="경비2내역"/>
      <sheetName val="SG"/>
      <sheetName val="가설건물"/>
      <sheetName val="집계표(공종별)"/>
      <sheetName val="SLAB&quot;1&quot;"/>
      <sheetName val="일반공사"/>
      <sheetName val="저"/>
      <sheetName val="도급자재"/>
      <sheetName val="금융비용"/>
      <sheetName val="날개벽수량표"/>
      <sheetName val="보고"/>
      <sheetName val="CTEMCOST"/>
      <sheetName val="정부노임단가"/>
      <sheetName val="가계부"/>
      <sheetName val="제품목록"/>
      <sheetName val="매입매출관리"/>
      <sheetName val="적현로"/>
      <sheetName val="4-2.실행분석표(실적)"/>
      <sheetName val="노무비단가"/>
      <sheetName val="투찰(하수)"/>
      <sheetName val="3_2_집기비품교체주기"/>
      <sheetName val="gaeyo"/>
      <sheetName val="documentation"/>
      <sheetName val="220_(2)"/>
      <sheetName val="6PILE__(돌출)"/>
      <sheetName val="Sheet1_(2)"/>
      <sheetName val="발전세부(시차_붙#2-2)"/>
      <sheetName val="내역서_(2)"/>
      <sheetName val="COVER"/>
      <sheetName val="분석"/>
      <sheetName val="item"/>
      <sheetName val="일반부표"/>
      <sheetName val="원본(갑지)"/>
      <sheetName val="일위산출근거"/>
      <sheetName val="일위산출"/>
      <sheetName val="도근좌표"/>
      <sheetName val="은행"/>
      <sheetName val="공문"/>
      <sheetName val="구분자"/>
      <sheetName val="콘크리트"/>
      <sheetName val="몰탈"/>
      <sheetName val="참고자료"/>
      <sheetName val="외화계약"/>
      <sheetName val="용산3(영광)"/>
      <sheetName val="경영계획1월"/>
      <sheetName val="안전관리비(1~4)"/>
      <sheetName val="안전관리비(5~8)"/>
      <sheetName val="VXXXXXXX"/>
      <sheetName val=" FURNACE현설"/>
      <sheetName val="NYS"/>
      <sheetName val="설계명세서"/>
      <sheetName val="내역서1999.8최종"/>
      <sheetName val="BM"/>
      <sheetName val="정산내역"/>
      <sheetName val="108.수선비"/>
      <sheetName val="단면치수"/>
      <sheetName val="품셈집계표"/>
      <sheetName val="자재조사표"/>
      <sheetName val="우수"/>
      <sheetName val="FAX"/>
      <sheetName val="교대(A1)"/>
      <sheetName val="일용노임단가2001상"/>
      <sheetName val="배수공"/>
      <sheetName val="1.설계조건"/>
      <sheetName val="2.건축"/>
      <sheetName val="옹벽단면치수"/>
      <sheetName val="작성"/>
      <sheetName val="토공"/>
      <sheetName val="위치조서"/>
      <sheetName val="설계명세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  <sheetName val="경산"/>
      <sheetName val="적용토목"/>
      <sheetName val="건축일위"/>
      <sheetName val="그라우팅일위"/>
      <sheetName val="대치판정"/>
      <sheetName val="9GNG운반"/>
      <sheetName val="수량산출"/>
      <sheetName val="N賃率-職"/>
      <sheetName val="관급자재"/>
      <sheetName val="변경관급자재"/>
      <sheetName val="실행예산"/>
      <sheetName val="수량집계1"/>
      <sheetName val="수량집계2"/>
      <sheetName val="일위대가(1)"/>
      <sheetName val="집계표"/>
      <sheetName val="저"/>
      <sheetName val="98수문일위"/>
      <sheetName val="일위대가(가설)"/>
      <sheetName val="PLT8500"/>
      <sheetName val="기계공사"/>
      <sheetName val="Transaction"/>
      <sheetName val="대조동"/>
      <sheetName val="실행철강하도"/>
      <sheetName val="CABLE"/>
      <sheetName val="차액보증"/>
      <sheetName val="2F 회의실견적(5_14 일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전기단가조사서"/>
      <sheetName val="한강운반비"/>
      <sheetName val="N賃率-職"/>
      <sheetName val="청주과학대학내역서(타견적)"/>
      <sheetName val="개요"/>
      <sheetName val="신우"/>
      <sheetName val="여과지동"/>
      <sheetName val="기초자료"/>
      <sheetName val="청천내"/>
      <sheetName val="제품별"/>
      <sheetName val="선급금신청서"/>
      <sheetName val="내역서단가산출용"/>
      <sheetName val="일위대가"/>
      <sheetName val="UNIT"/>
      <sheetName val="9GNG운반"/>
      <sheetName val="자재단가"/>
      <sheetName val="입찰견적보고서"/>
      <sheetName val="XL4Poppy"/>
      <sheetName val="#REF"/>
      <sheetName val="J直材4"/>
      <sheetName val="일위"/>
      <sheetName val="I一般比"/>
      <sheetName val="문학간접"/>
      <sheetName val="본사인상전"/>
      <sheetName val="유림총괄"/>
      <sheetName val="하조서"/>
      <sheetName val="TNC(1안)"/>
      <sheetName val="터파기및재료"/>
      <sheetName val="노임단가"/>
      <sheetName val="20관리비율"/>
      <sheetName val="제조 경영"/>
      <sheetName val="제36-40호표"/>
      <sheetName val="Y-WORK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덕전리"/>
      <sheetName val="기초단가"/>
      <sheetName val="원가서"/>
      <sheetName val="토공사B동추가"/>
      <sheetName val="연습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차액보증"/>
      <sheetName val="일위대가(가설)"/>
      <sheetName val="실내건축일위대가"/>
      <sheetName val="일위대가(1)"/>
      <sheetName val="암거"/>
      <sheetName val="포장공"/>
      <sheetName val="배수공"/>
      <sheetName val="금융비용"/>
      <sheetName val="재집"/>
      <sheetName val="열차무선 수량집계"/>
      <sheetName val="인건비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요율"/>
      <sheetName val="단가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합천내역"/>
      <sheetName val="일위_파일"/>
      <sheetName val="공통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  <sheetName val="단가표"/>
      <sheetName val="4안전율"/>
      <sheetName val="입찰안"/>
      <sheetName val="매출매입"/>
      <sheetName val="AS포장복구 "/>
      <sheetName val="내역서적용"/>
      <sheetName val="일위대가표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실행철강하도"/>
      <sheetName val="실행내역서 "/>
      <sheetName val="기본일위"/>
      <sheetName val="변경갑지"/>
      <sheetName val="증감(갑지)"/>
      <sheetName val="PLT8500"/>
      <sheetName val="기계공사"/>
      <sheetName val="98수문일위"/>
      <sheetName val="CAUDIT"/>
      <sheetName val="이름정의"/>
      <sheetName val="초기화면"/>
      <sheetName val="수자재단위당"/>
      <sheetName val="단가대비표(SYS)"/>
      <sheetName val="제조노임"/>
      <sheetName val="danga"/>
      <sheetName val="단"/>
      <sheetName val="일위대가1"/>
      <sheetName val="자료입력"/>
      <sheetName val="연부97-1"/>
      <sheetName val="5.단가대비표"/>
      <sheetName val="설직재-1"/>
      <sheetName val="APT"/>
      <sheetName val="범용개발순소요비용"/>
      <sheetName val="위치"/>
      <sheetName val="인원계획-미화"/>
      <sheetName val="단가산출서"/>
      <sheetName val="남양내역"/>
      <sheetName val="노임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DHEQSUPT"/>
      <sheetName val="직접비내역서"/>
      <sheetName val="Sheet6"/>
      <sheetName val="데리네이타현황"/>
      <sheetName val="2.어플리케이션보정계수"/>
      <sheetName val="최종총괄"/>
      <sheetName val="세부산출내역서"/>
      <sheetName val="#3_일위대가목록"/>
      <sheetName val="DATA"/>
      <sheetName val="내역서2안"/>
      <sheetName val="copy"/>
      <sheetName val="식음료"/>
      <sheetName val="감액총괄표"/>
      <sheetName val="FM3(2~6공)"/>
      <sheetName val="잔토처리"/>
      <sheetName val="복구단가"/>
      <sheetName val="대치판정"/>
      <sheetName val="VXXXXXXX"/>
      <sheetName val="배수관공"/>
      <sheetName val="총괄표"/>
      <sheetName val="코드표"/>
      <sheetName val="대창(장성)"/>
      <sheetName val="호별계약현황"/>
      <sheetName val="지구단위계획"/>
      <sheetName val="배관배선 단가조사"/>
      <sheetName val="일위대가집계"/>
      <sheetName val="BID"/>
      <sheetName val="COPING"/>
      <sheetName val="사다리"/>
      <sheetName val="개소별수량산출"/>
      <sheetName val="연차(일위)"/>
      <sheetName val="cp-e1"/>
      <sheetName val="부하계산서"/>
      <sheetName val="설계예산서"/>
      <sheetName val="1.ER유체응용"/>
      <sheetName val="4.시험장비"/>
      <sheetName val="49일위"/>
      <sheetName val="연장및면적(좌측)"/>
      <sheetName val="플랜트 설치"/>
      <sheetName val="시화점실행"/>
      <sheetName val="산출내역서"/>
      <sheetName val="판매시설"/>
      <sheetName val="일반부표"/>
      <sheetName val="정보"/>
      <sheetName val="O＆P"/>
      <sheetName val="요약&amp;결과"/>
      <sheetName val="입력변수"/>
      <sheetName val="1.우편집중내역서"/>
      <sheetName val="기계경비일람"/>
      <sheetName val="06 일위대가목록"/>
      <sheetName val="도급"/>
      <sheetName val="1안"/>
      <sheetName val="저수조"/>
      <sheetName val="업체별공사이행등급"/>
      <sheetName val="시중노임단가"/>
      <sheetName val="공사개요"/>
      <sheetName val="갑지(추정)"/>
      <sheetName val="도급실행(본관-주차장)"/>
      <sheetName val="sw1"/>
      <sheetName val="기초코드"/>
      <sheetName val="2F 회의실견적(5_14 일대)"/>
      <sheetName val="콘크리트타설집계표"/>
      <sheetName val="6PILE  (돌출)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S-ding"/>
      <sheetName val="PI"/>
      <sheetName val="1.수인터널"/>
      <sheetName val="자단"/>
      <sheetName val="인공산출"/>
      <sheetName val="품목"/>
      <sheetName val="실행내역"/>
      <sheetName val="출력X"/>
      <sheetName val="슬래브(PF)(하류)"/>
      <sheetName val="설계내역"/>
      <sheetName val="BJJIN"/>
      <sheetName val="FAX"/>
      <sheetName val="품셈"/>
      <sheetName val="열차제어동"/>
      <sheetName val="전기성능동"/>
      <sheetName val="차량시스템인자"/>
      <sheetName val="차량부품동"/>
      <sheetName val="갑지"/>
      <sheetName val="수도권센터"/>
      <sheetName val="기흥영업소"/>
      <sheetName val="사원정보"/>
      <sheetName val="편성표"/>
      <sheetName val="역무용(산출)"/>
      <sheetName val="철거수량(전송)"/>
      <sheetName val="내역(2019년8월)"/>
      <sheetName val="식품체험관(시설유지보수)"/>
      <sheetName val="2.건축"/>
      <sheetName val="직접비"/>
      <sheetName val="단위단가"/>
      <sheetName val="프랜트면허"/>
      <sheetName val="본실행경비"/>
      <sheetName val="토공사"/>
      <sheetName val="목차"/>
      <sheetName val="인사자료총집계"/>
      <sheetName val="CJE"/>
      <sheetName val="전체"/>
      <sheetName val="안양동교 1안"/>
      <sheetName val="매립"/>
      <sheetName val="돈암사업"/>
      <sheetName val="공사기본내용입력"/>
      <sheetName val="파이프류"/>
      <sheetName val="난간벽단위"/>
      <sheetName val="추가예산"/>
      <sheetName val="TYPE1"/>
      <sheetName val="변경내역"/>
      <sheetName val="날개벽수량표"/>
      <sheetName val="원형1호맨홀토공수량"/>
      <sheetName val="연결관조서 (토사)"/>
      <sheetName val="연결관수량 (2)"/>
      <sheetName val="연약지반 구분"/>
      <sheetName val="구조물터파기수량집계"/>
      <sheetName val="측구터파기공수량집계"/>
      <sheetName val="빙장비사양"/>
      <sheetName val="배수공 시멘트 및 골재량 산출"/>
      <sheetName val="토공(우물통,기타) "/>
      <sheetName val="공사비산출"/>
      <sheetName val="설계조건"/>
      <sheetName val="토목-물가"/>
      <sheetName val="설계(안)"/>
      <sheetName val="1호기2차(위탁)"/>
      <sheetName val="단중표"/>
      <sheetName val=""/>
      <sheetName val="간접"/>
      <sheetName val="예총"/>
      <sheetName val="평3"/>
      <sheetName val="과천MAIN"/>
      <sheetName val="A 견적"/>
      <sheetName val="조명율표"/>
      <sheetName val="FAB별"/>
      <sheetName val="C.배수관공"/>
      <sheetName val="노임단가표"/>
      <sheetName val="1,2공구원가계산서"/>
      <sheetName val="2공구산출내역"/>
      <sheetName val="1공구산출내역서"/>
      <sheetName val="을"/>
      <sheetName val="MOTOR"/>
      <sheetName val="공종단가"/>
      <sheetName val="Cover"/>
      <sheetName val="설계서"/>
      <sheetName val="내역서1999.8최종"/>
      <sheetName val="DAT(목표)"/>
      <sheetName val="계산정보"/>
      <sheetName val="설계내역서"/>
      <sheetName val="주안3차A-A"/>
      <sheetName val="노무비"/>
      <sheetName val="원가계산서"/>
      <sheetName val="경비"/>
      <sheetName val="마감LIST-1"/>
      <sheetName val="경비 (2)"/>
      <sheetName val="전신환매도율"/>
      <sheetName val="실행내역서_"/>
      <sheetName val="5_단가대비표"/>
      <sheetName val="2_어플리케이션보정계수"/>
      <sheetName val="잔수량(작성)"/>
      <sheetName val="대비2"/>
      <sheetName val="4차공사내역"/>
      <sheetName val="선원교상-교대A(1)"/>
      <sheetName val="설계"/>
      <sheetName val="총도"/>
      <sheetName val="소방사항"/>
      <sheetName val="Macro1"/>
      <sheetName val="각형맨홀"/>
      <sheetName val="A-4"/>
      <sheetName val="연결관수량"/>
      <sheetName val="위치조서"/>
      <sheetName val="간선"/>
      <sheetName val="(C)원내역"/>
      <sheetName val="원가"/>
      <sheetName val="저장품(`96결산)"/>
      <sheetName val="준공정산"/>
      <sheetName val="보고"/>
      <sheetName val="CONCRETE"/>
      <sheetName val="평가데이터"/>
      <sheetName val="대림경상68억"/>
      <sheetName val="공사대장"/>
      <sheetName val="4.경비 5.영업외수지"/>
      <sheetName val="세부내역"/>
      <sheetName val="도수로수량산출"/>
      <sheetName val="실행예산"/>
      <sheetName val="건축내역"/>
      <sheetName val="증감내역서"/>
      <sheetName val="인공LIST"/>
      <sheetName val="주요측점"/>
      <sheetName val="공사비집계"/>
      <sheetName val="학생내역"/>
      <sheetName val="토사(PE)"/>
      <sheetName val="보차도경계석"/>
      <sheetName val="설명"/>
      <sheetName val="입찰보고"/>
      <sheetName val="망미"/>
      <sheetName val="총체보활공정표"/>
      <sheetName val="Macro(조도)"/>
      <sheetName val="2002공임"/>
      <sheetName val="2002자재가격"/>
      <sheetName val="인부노임"/>
      <sheetName val="차수"/>
      <sheetName val="결과치"/>
      <sheetName val="오억미만"/>
      <sheetName val="날개벽"/>
      <sheetName val="중갑지"/>
      <sheetName val="도체종-상수표"/>
      <sheetName val="손익분석"/>
      <sheetName val="통신원가"/>
      <sheetName val="배관배선_단가조사"/>
      <sheetName val="안양동교_1안"/>
      <sheetName val="확약서"/>
      <sheetName val="20_10_100"/>
      <sheetName val="도근좌표"/>
      <sheetName val="기준_국가명"/>
      <sheetName val="수리결과"/>
      <sheetName val="영외수비2"/>
      <sheetName val="설비2차"/>
      <sheetName val="건축공사실행"/>
      <sheetName val="Training"/>
      <sheetName val="산수(hd-0)"/>
      <sheetName val="산수(hd-1)"/>
      <sheetName val="회사정보"/>
      <sheetName val="돌담교 상부수량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1" refreshError="1"/>
      <sheetData sheetId="2">
        <row r="1">
          <cell r="A1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>
        <row r="1">
          <cell r="A1" t="str">
            <v>(2019년 7)월분 시간외 근무시간 명세표(근무실적표)</v>
          </cell>
        </row>
      </sheetData>
      <sheetData sheetId="231">
        <row r="1">
          <cell r="A1" t="str">
            <v>(2019년 7)월분 시간외 근무시간 명세표(근무실적표)</v>
          </cell>
        </row>
      </sheetData>
      <sheetData sheetId="232">
        <row r="1">
          <cell r="A1" t="str">
            <v>(2019년 7)월분 시간외 근무시간 명세표(근무실적표)</v>
          </cell>
        </row>
      </sheetData>
      <sheetData sheetId="233">
        <row r="1">
          <cell r="A1" t="str">
            <v>(2019년 7)월분 시간외 근무시간 명세표(근무실적표)</v>
          </cell>
        </row>
      </sheetData>
      <sheetData sheetId="234">
        <row r="1">
          <cell r="A1" t="str">
            <v>(2019년 7)월분 시간외 근무시간 명세표(근무실적표)</v>
          </cell>
        </row>
      </sheetData>
      <sheetData sheetId="235">
        <row r="1">
          <cell r="A1" t="str">
            <v>(2019년 7)월분 시간외 근무시간 명세표(근무실적표)</v>
          </cell>
        </row>
      </sheetData>
      <sheetData sheetId="236">
        <row r="1">
          <cell r="A1" t="str">
            <v>(2019년 7)월분 시간외 근무시간 명세표(근무실적표)</v>
          </cell>
        </row>
      </sheetData>
      <sheetData sheetId="237">
        <row r="1">
          <cell r="A1" t="str">
            <v>(2019년 7)월분 시간외 근무시간 명세표(근무실적표)</v>
          </cell>
        </row>
      </sheetData>
      <sheetData sheetId="238">
        <row r="1">
          <cell r="A1" t="str">
            <v>(2019년 7)월분 시간외 근무시간 명세표(근무실적표)</v>
          </cell>
        </row>
      </sheetData>
      <sheetData sheetId="239">
        <row r="1">
          <cell r="A1" t="str">
            <v>(2019년 7)월분 시간외 근무시간 명세표(근무실적표)</v>
          </cell>
        </row>
      </sheetData>
      <sheetData sheetId="240">
        <row r="1">
          <cell r="A1" t="str">
            <v>(2019년 7)월분 시간외 근무시간 명세표(근무실적표)</v>
          </cell>
        </row>
      </sheetData>
      <sheetData sheetId="241">
        <row r="1">
          <cell r="A1" t="str">
            <v>(2019년 7)월분 시간외 근무시간 명세표(근무실적표)</v>
          </cell>
        </row>
      </sheetData>
      <sheetData sheetId="242">
        <row r="1">
          <cell r="A1" t="str">
            <v>(2019년 7)월분 시간외 근무시간 명세표(근무실적표)</v>
          </cell>
        </row>
      </sheetData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>
        <row r="1">
          <cell r="A1" t="str">
            <v>(2019년 7)월분 시간외 근무시간 명세표(근무실적표)</v>
          </cell>
        </row>
      </sheetData>
      <sheetData sheetId="263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 refreshError="1"/>
      <sheetData sheetId="271">
        <row r="1">
          <cell r="A1" t="str">
            <v>(2019년 7)월분 시간외 근무시간 명세표(근무실적표)</v>
          </cell>
        </row>
      </sheetData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수량산출"/>
      <sheetName val="하공정"/>
      <sheetName val="예산조서"/>
      <sheetName val="추가예산"/>
      <sheetName val="일위대가"/>
      <sheetName val="대가표(품셈)"/>
      <sheetName val="여과지동"/>
      <sheetName val="기초자료"/>
      <sheetName val="98NS-N"/>
      <sheetName val="입찰안"/>
      <sheetName val="산출내역서집계표"/>
      <sheetName val="청천내"/>
      <sheetName val="제-노임"/>
      <sheetName val="제직재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차액보증"/>
      <sheetName val="실행철강하도"/>
      <sheetName val="고지전심사청구서"/>
      <sheetName val="#REF"/>
      <sheetName val="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입찰안"/>
      <sheetName val="일위대가"/>
      <sheetName val="BID"/>
      <sheetName val=" HIT-&gt;HMC 견적(3900)"/>
      <sheetName val="산출내역서"/>
      <sheetName val="한전일위"/>
      <sheetName val="갑지"/>
      <sheetName val="현장관리비"/>
      <sheetName val="투찰내역"/>
      <sheetName val="SG"/>
      <sheetName val="일위목록"/>
      <sheetName val="일위CODE"/>
      <sheetName val="합계"/>
      <sheetName val="간접비계산"/>
      <sheetName val="일위대가목록"/>
      <sheetName val="실행철강하도"/>
      <sheetName val="요율"/>
      <sheetName val="후다내역"/>
      <sheetName val="일  위  대  가  목  록"/>
      <sheetName val="단가"/>
      <sheetName val="금액결정"/>
      <sheetName val="산수배수"/>
      <sheetName val="Macro1"/>
      <sheetName val="일위산출"/>
      <sheetName val="1공구원가계산서"/>
      <sheetName val="1공구산출내역서"/>
      <sheetName val="1유리"/>
      <sheetName val="중기비"/>
      <sheetName val="노무비"/>
      <sheetName val="자재단가"/>
      <sheetName val="#2_일위대가목록"/>
      <sheetName val="INSTR"/>
      <sheetName val="품셈"/>
      <sheetName val="당초명세(평)"/>
      <sheetName val="인부신상자료"/>
      <sheetName val="단가산출"/>
      <sheetName val="조건표"/>
      <sheetName val="#REF"/>
      <sheetName val="도급"/>
      <sheetName val="원가계산서"/>
      <sheetName val="관급자재"/>
      <sheetName val="세부추진"/>
      <sheetName val="제안서"/>
      <sheetName val="상용보강"/>
      <sheetName val="행정표준(1)"/>
      <sheetName val="행정표준(2)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전체"/>
      <sheetName val="건설성적"/>
      <sheetName val="설계가"/>
      <sheetName val="원형1호맨홀토공수량"/>
      <sheetName val="증감내역서"/>
      <sheetName val="단가적용"/>
      <sheetName val="ORIGIN"/>
      <sheetName val="유동표"/>
      <sheetName val="교각토공 _2_"/>
      <sheetName val="2공구산출내역"/>
      <sheetName val="운반비요율"/>
      <sheetName val="1,2공구원가계산서"/>
      <sheetName val="3.공통공사대비"/>
      <sheetName val="6. 안전관리비"/>
      <sheetName val="간접(90)"/>
      <sheetName val="차액보증"/>
      <sheetName val="3개월-백데이타"/>
      <sheetName val="LG배관재단가"/>
      <sheetName val="다다수전류단가"/>
      <sheetName val="LG유통상품단가표"/>
      <sheetName val="일위대가목록표"/>
      <sheetName val="HRSG SMALL07220"/>
      <sheetName val="조명율표"/>
      <sheetName val="JUCKEYK"/>
      <sheetName val="S0"/>
      <sheetName val="기본설계기준"/>
      <sheetName val="일위"/>
      <sheetName val="2000년1차"/>
      <sheetName val="2000전체분"/>
      <sheetName val="노임단가"/>
      <sheetName val="6PILE  (돌출)"/>
      <sheetName val="PI"/>
      <sheetName val="품셈총괄표"/>
      <sheetName val="TEST1"/>
      <sheetName val="b_balju"/>
      <sheetName val="내역표지"/>
      <sheetName val="코드표"/>
      <sheetName val="견적의뢰서"/>
      <sheetName val="내역(한신APT)"/>
      <sheetName val="노임"/>
      <sheetName val="직노"/>
      <sheetName val="Macro2"/>
      <sheetName val="참조"/>
      <sheetName val="하도금액분계"/>
      <sheetName val="견적"/>
      <sheetName val="단면 (2)"/>
      <sheetName val="공정집계_국별"/>
      <sheetName val="일위대가목차"/>
      <sheetName val="입출재고현황 (2)"/>
      <sheetName val="표지1"/>
      <sheetName val="준검 내역서"/>
      <sheetName val="97년 추정"/>
      <sheetName val="10공구일위"/>
      <sheetName val="일위대가D"/>
      <sheetName val="작업일보"/>
      <sheetName val="조명시설"/>
      <sheetName val="임율 Data"/>
      <sheetName val="하도내역 (철콘)"/>
      <sheetName val="특기사항"/>
      <sheetName val="지급자재"/>
      <sheetName val="저"/>
      <sheetName val="1.설계기준"/>
      <sheetName val="BSD (2)"/>
      <sheetName val="노임조서"/>
      <sheetName val="노무비 근거"/>
      <sheetName val="별표집계"/>
      <sheetName val="48일위"/>
      <sheetName val="산출근거"/>
      <sheetName val="IT-BAT"/>
      <sheetName val="수문일위1"/>
      <sheetName val="A1"/>
      <sheetName val="일위단가"/>
      <sheetName val="덕전리"/>
      <sheetName val="1단계"/>
      <sheetName val="일위총괄"/>
      <sheetName val="내역전기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목차 "/>
      <sheetName val="일위산출근거"/>
      <sheetName val="P_RPTB04_산근"/>
      <sheetName val="입력데이타"/>
      <sheetName val="약품공급2"/>
      <sheetName val="이월"/>
      <sheetName val="조건표 (2)"/>
      <sheetName val="수정2"/>
      <sheetName val="철거산출근거"/>
      <sheetName val="추가예산"/>
      <sheetName val="DHEQSUPT"/>
      <sheetName val="수량산출서"/>
      <sheetName val="신공항A-9(원가수정)"/>
      <sheetName val="설계예산서"/>
      <sheetName val="집계"/>
      <sheetName val="개거총"/>
      <sheetName val="배수내역"/>
      <sheetName val="2터널시점"/>
      <sheetName val="설계"/>
      <sheetName val="SLAB근거-1"/>
      <sheetName val="c_balju"/>
      <sheetName val="을"/>
      <sheetName val="업체별기성내역"/>
      <sheetName val="포장(수량)-관로부"/>
      <sheetName val="기초1"/>
      <sheetName val="물가시세"/>
      <sheetName val="단위단가"/>
      <sheetName val="예산총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HRSG_SMALL07220"/>
      <sheetName val="6__안전관리비"/>
      <sheetName val="표준건축비"/>
      <sheetName val="수량산출"/>
      <sheetName val="기계내역"/>
      <sheetName val="중기"/>
      <sheetName val="U형개거"/>
      <sheetName val="실행대비"/>
      <sheetName val="유치원내역"/>
      <sheetName val="CTEMCOST"/>
      <sheetName val="WORK"/>
      <sheetName val="3_공통공사대비"/>
      <sheetName val="준검_내역서"/>
      <sheetName val="97년_추정"/>
      <sheetName val="6PILE__(돌출)"/>
      <sheetName val="잡비"/>
      <sheetName val="음성방향"/>
      <sheetName val="일위(PN)"/>
      <sheetName val="제경비산출서"/>
      <sheetName val="인원"/>
      <sheetName val="호안사석"/>
      <sheetName val="배수자집"/>
      <sheetName val="공통가설"/>
      <sheetName val="토공유동표(전체.당초)"/>
      <sheetName val="일일"/>
      <sheetName val="#2정산"/>
      <sheetName val="유입량"/>
      <sheetName val="환기시설"/>
      <sheetName val="조명"/>
      <sheetName val="점보전력사용"/>
      <sheetName val="단면"/>
      <sheetName val="배수처리"/>
      <sheetName val="입력자료(노무비)"/>
      <sheetName val="7. 현장관리비 "/>
      <sheetName val="2000용수잠관-수량집계"/>
      <sheetName val="Total"/>
      <sheetName val="기본단가"/>
      <sheetName val="간선계산"/>
      <sheetName val="1. 설계조건 2.단면가정 3. 하중계산"/>
      <sheetName val="DATA 입력란"/>
      <sheetName val="토목품셈"/>
      <sheetName val="구조     ."/>
      <sheetName val="DANGA"/>
      <sheetName val="INPUT"/>
      <sheetName val="DATE"/>
      <sheetName val="8.PILE  (돌출)"/>
      <sheetName val="토공(1)"/>
      <sheetName val="차수공(1)"/>
      <sheetName val="인사자료총집계"/>
      <sheetName val="단면가정"/>
      <sheetName val="DATA"/>
      <sheetName val="b_balju (2)"/>
      <sheetName val="b_gunmul"/>
      <sheetName val="첨부1"/>
      <sheetName val="전기"/>
      <sheetName val="효율표"/>
      <sheetName val="수량분개내역"/>
      <sheetName val="기본단가표"/>
      <sheetName val="8.현장관리비"/>
      <sheetName val="7.안전관리비"/>
      <sheetName val="배수공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장비단가"/>
      <sheetName val="가스"/>
      <sheetName val="양수장(기계)"/>
      <sheetName val="사업관리"/>
      <sheetName val="운반"/>
      <sheetName val="물가자료"/>
      <sheetName val="적현로"/>
      <sheetName val="공량산출서"/>
      <sheetName val="ABUT수량-A1"/>
      <sheetName val="단가표"/>
      <sheetName val="tggwan(mac)"/>
      <sheetName val="공사비증감"/>
      <sheetName val="일위대가표48"/>
      <sheetName val="재료비"/>
      <sheetName val="인사자료"/>
      <sheetName val="대로근거"/>
      <sheetName val="중로근거"/>
      <sheetName val="만년달력"/>
      <sheetName val="금액내역서"/>
      <sheetName val="SHL"/>
      <sheetName val="(원)기흥상갈"/>
      <sheetName val="4.일위대가집계"/>
      <sheetName val="결재난"/>
      <sheetName val="특수선일위대가"/>
      <sheetName val="소방"/>
      <sheetName val="BND"/>
      <sheetName val="(당평)자재"/>
      <sheetName val="공사내역서(을)실행"/>
      <sheetName val="직접비"/>
      <sheetName val="건장설비"/>
      <sheetName val="교통대책내역"/>
      <sheetName val="토공사"/>
      <sheetName val="중기일위대가"/>
      <sheetName val="기성갑지"/>
      <sheetName val="청천내"/>
      <sheetName val="단위중량"/>
      <sheetName val="총괄내역서"/>
      <sheetName val="1.설계조건"/>
      <sheetName val="유림골조"/>
      <sheetName val="공통부대비"/>
      <sheetName val="건설실행"/>
      <sheetName val="금융비용"/>
      <sheetName val="FB25JN"/>
      <sheetName val="설계명세서"/>
      <sheetName val="내역서 제출"/>
      <sheetName val="자료입력"/>
      <sheetName val="실행내역서 "/>
      <sheetName val="CONCRETE"/>
      <sheetName val="경산"/>
      <sheetName val="시화점실행"/>
      <sheetName val="공사비예산서(토목분)"/>
      <sheetName val="5. 현장관리비(new) "/>
      <sheetName val="날개벽수량표"/>
      <sheetName val="Customer Databas"/>
      <sheetName val="일위대가(1)"/>
      <sheetName val="자재단가비교표"/>
      <sheetName val="파이프류"/>
      <sheetName val="프랜트면허"/>
      <sheetName val="토목주소"/>
      <sheetName val="내역(2000년)"/>
      <sheetName val="중기조종사 단위단가"/>
      <sheetName val="예가표"/>
      <sheetName val="간 지1"/>
      <sheetName val="A LINE"/>
      <sheetName val="2"/>
      <sheetName val="경영상태"/>
      <sheetName val="콘크리트타설집계표"/>
      <sheetName val="일위(시설)"/>
      <sheetName val="자재일람"/>
      <sheetName val="화재 탐지 설비"/>
      <sheetName val="방배동내역(리라)"/>
      <sheetName val="현장경비"/>
      <sheetName val="건축공사집계표"/>
      <sheetName val="방배동내역 (총괄)"/>
      <sheetName val="부대공사총괄"/>
      <sheetName val="lab"/>
      <sheetName val="우수"/>
      <sheetName val="부하계산서"/>
      <sheetName val="단가산출(T)"/>
      <sheetName val="공사원가계산서"/>
      <sheetName val="날개벽(시점좌측)"/>
      <sheetName val="맨홀수량산출"/>
      <sheetName val="재료집계표"/>
      <sheetName val="실행내역"/>
      <sheetName val="일위대가목록(ems)"/>
      <sheetName val="기자재비"/>
      <sheetName val="금리계산"/>
      <sheetName val="일위집계(기존)"/>
      <sheetName val="일반공사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산출내역서집계표"/>
      <sheetName val="5_ 현장관리비_new_ "/>
      <sheetName val="인원계획"/>
      <sheetName val="인계"/>
      <sheetName val="경비2내역"/>
      <sheetName val="Temporary Mooring"/>
      <sheetName val="공문"/>
      <sheetName val="우석문틀"/>
      <sheetName val="품셈TABLE"/>
      <sheetName val="2.대외공문"/>
      <sheetName val="U-TYPE(1)"/>
      <sheetName val="단위량당중기"/>
      <sheetName val="일위목록데이타"/>
      <sheetName val="설내역서 "/>
      <sheetName val="N賃率-職"/>
      <sheetName val="원도급"/>
      <sheetName val="하도급"/>
      <sheetName val="초기화면"/>
      <sheetName val="RE9604"/>
      <sheetName val="BQ"/>
      <sheetName val="부대내역"/>
      <sheetName val="옥외배관기본공량"/>
      <sheetName val="대비2"/>
      <sheetName val="단중표"/>
      <sheetName val="옥외외등집계표"/>
      <sheetName val="격점별물량"/>
      <sheetName val="7.PILE  (돌출)"/>
      <sheetName val="일H35Y4"/>
      <sheetName val="세부내역서"/>
      <sheetName val="설계내역"/>
      <sheetName val="마산방향철근집계"/>
      <sheetName val="진주방향"/>
      <sheetName val="기성내역"/>
      <sheetName val="입력정보"/>
      <sheetName val="전도금월정금액"/>
      <sheetName val="일위대가집계"/>
      <sheetName val="단가대비표"/>
      <sheetName val="코드"/>
      <sheetName val="여과지동"/>
      <sheetName val="기초자료"/>
      <sheetName val="식재가격"/>
      <sheetName val="식재총괄"/>
      <sheetName val="교각계산"/>
      <sheetName val="700seg"/>
      <sheetName val="내역서2안"/>
      <sheetName val="측량요율"/>
      <sheetName val="자재대"/>
      <sheetName val="점검총괄"/>
      <sheetName val="유림총괄"/>
      <sheetName val="J直材4"/>
      <sheetName val="기계"/>
      <sheetName val="1"/>
      <sheetName val="돈암사업"/>
      <sheetName val="2.2_오피스텔(12~32F)"/>
      <sheetName val="현장일반사항"/>
      <sheetName val="인천제철"/>
      <sheetName val="현장별"/>
      <sheetName val="간접비"/>
      <sheetName val="기본일위"/>
      <sheetName val="양덕동"/>
      <sheetName val="1.취수장"/>
      <sheetName val=" 갑지"/>
      <sheetName val="집 계 표"/>
      <sheetName val="계측기"/>
      <sheetName val="일용직6월"/>
      <sheetName val="설 계"/>
      <sheetName val="총 원가계산"/>
      <sheetName val="경비"/>
      <sheetName val="총괄"/>
      <sheetName val="차수"/>
      <sheetName val="월별손익"/>
      <sheetName val="일용직"/>
      <sheetName val="골조"/>
      <sheetName val="원가계산서(변경)"/>
      <sheetName val="하중계산"/>
      <sheetName val="철근량"/>
      <sheetName val="Code"/>
      <sheetName val="입력"/>
      <sheetName val="갑지(추정)"/>
      <sheetName val="이형관중량"/>
      <sheetName val="일위대가(목록)"/>
      <sheetName val="산근(목록)"/>
      <sheetName val="COVER"/>
      <sheetName val="플랜트 설치"/>
      <sheetName val="법면"/>
      <sheetName val="부대공"/>
      <sheetName val="구조물공"/>
      <sheetName val="포장공"/>
      <sheetName val="배수공1"/>
      <sheetName val="일위대가(가설)"/>
      <sheetName val="터널대가"/>
      <sheetName val="시중노임단가"/>
      <sheetName val="정렬"/>
      <sheetName val="퍼스트"/>
      <sheetName val="변경내역"/>
      <sheetName val="감액총괄표"/>
      <sheetName val="추가일위대가"/>
      <sheetName val="개산공사비"/>
      <sheetName val="COVER-P"/>
      <sheetName val="자동제어"/>
      <sheetName val="화전내"/>
      <sheetName val="대치판정"/>
      <sheetName val="70%"/>
      <sheetName val="일위총괄표"/>
      <sheetName val="252K444"/>
      <sheetName val="일위대가 집계표"/>
      <sheetName val="주요항목별"/>
      <sheetName val="선정요령"/>
      <sheetName val="맨홀되메우기"/>
      <sheetName val="터파기및재료"/>
      <sheetName val="9.1지하2층하부보"/>
      <sheetName val="잔수량(작성)"/>
      <sheetName val="인건비"/>
      <sheetName val="4동급수"/>
      <sheetName val="STEEL BOX 단면설계(SEC.8)"/>
      <sheetName val="기계경비일람"/>
      <sheetName val="중기조종사_단위단가"/>
      <sheetName val="단면_(2)"/>
      <sheetName val="BSD_(2)"/>
      <sheetName val="단계별내역 (2)"/>
      <sheetName val="데이타"/>
      <sheetName val="식재인부"/>
      <sheetName val="기계경비"/>
      <sheetName val="FACTOR"/>
      <sheetName val="단가삐출"/>
      <sheetName val="일대"/>
      <sheetName val="증감대비"/>
      <sheetName val="수리결과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기초단가"/>
      <sheetName val="입력데이타(비인쇄용)"/>
      <sheetName val="노원열병합  건축공사기성내역서"/>
      <sheetName val="개요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기안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흥양2교토공집계표"/>
      <sheetName val="eq_data"/>
      <sheetName val="ELECTRIC"/>
      <sheetName val="전기공사"/>
      <sheetName val="AS포장복구 "/>
      <sheetName val="단가비교표"/>
      <sheetName val="건축공사"/>
      <sheetName val="가설건물"/>
      <sheetName val="적용토목"/>
      <sheetName val="당진1,2호기전선관설치및접지4차공사내역서-을지"/>
      <sheetName val="원하대비"/>
      <sheetName val="신천3호용수로"/>
      <sheetName val="통계연보"/>
      <sheetName val="중기사용료"/>
      <sheetName val="외주대비 -석축_x0000__x0000__x0000__x0000__x0000__x0012_[후다내역.XLS]견적표지 (3"/>
      <sheetName val="6_ 안전관리비"/>
      <sheetName val="동천하상준설"/>
      <sheetName val="건축내역서"/>
      <sheetName val="Dae_Jiju"/>
      <sheetName val="Sikje_ingun"/>
      <sheetName val="TREE_D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자  재"/>
      <sheetName val="건축외주"/>
      <sheetName val="환산"/>
      <sheetName val="Sheet1 (2)"/>
      <sheetName val="기술부 VENDOR LIST"/>
      <sheetName val="제출내역 (2)"/>
      <sheetName val="마산월령동골조물량변경"/>
      <sheetName val="횡배위치"/>
      <sheetName val="관개"/>
      <sheetName val="공통(20-91)"/>
      <sheetName val="B"/>
      <sheetName val="남양내역"/>
      <sheetName val="실행내역_원본"/>
      <sheetName val="4.일위대가"/>
      <sheetName val="제수변수량"/>
      <sheetName val="일위대가목록(기계)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2.2 띠장의 설계"/>
      <sheetName val="설비"/>
      <sheetName val="총체"/>
      <sheetName val="MODELING"/>
      <sheetName val="Print"/>
      <sheetName val="MATRLDATA"/>
      <sheetName val="분전반"/>
      <sheetName val="특별"/>
      <sheetName val="관로분포도"/>
      <sheetName val="호표"/>
      <sheetName val="GEN"/>
      <sheetName val="확약서"/>
      <sheetName val="4.2.1 마루높이 검토"/>
      <sheetName val="샘플표지"/>
      <sheetName val="s"/>
      <sheetName val="BOX 본체"/>
      <sheetName val="내역(설계)"/>
      <sheetName val="WING3"/>
      <sheetName val="건축내역"/>
      <sheetName val="시설,관리하위"/>
      <sheetName val="대운반(철재)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2.1외주"/>
      <sheetName val="2.3노무"/>
      <sheetName val="2.4자재"/>
      <sheetName val="2.2장비"/>
      <sheetName val="2.5경비"/>
      <sheetName val="2.6수목대"/>
      <sheetName val="3련 BOX"/>
      <sheetName val="골조시행"/>
      <sheetName val="소방사항"/>
      <sheetName val="방음벽기초"/>
      <sheetName val="도수로집계"/>
      <sheetName val="단위목록"/>
      <sheetName val="자재운반단가일람표"/>
      <sheetName val="기계경비목록1"/>
      <sheetName val="메서,변+증"/>
      <sheetName val="명일작업계획 (3)"/>
      <sheetName val="보도경계블럭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백암비스타내역"/>
      <sheetName val="6호기"/>
      <sheetName val="시운전연료비"/>
      <sheetName val="지원사무소원가배부내역"/>
      <sheetName val="임율산출표"/>
      <sheetName val="말뚝지지력산정"/>
      <sheetName val="cctv예산대비"/>
      <sheetName val="라이닝폼예산대비내역"/>
      <sheetName val="품셈기준"/>
      <sheetName val="위치조서"/>
      <sheetName val="MP MOB"/>
      <sheetName val="예산변경원인분석"/>
      <sheetName val="장비가동"/>
      <sheetName val="수량산출목록표"/>
      <sheetName val="년차"/>
      <sheetName val="VE절감"/>
      <sheetName val="청주(철골발주의뢰서)"/>
      <sheetName val="자동세륜기"/>
      <sheetName val="사업개요"/>
      <sheetName val="현장관리비_입력"/>
      <sheetName val="일위1"/>
      <sheetName val="우수공,맨홀,집수정"/>
      <sheetName val="unit 4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기둥(원형)"/>
      <sheetName val="깨기"/>
      <sheetName val="흄관수량"/>
      <sheetName val="현대물량"/>
      <sheetName val="조건"/>
      <sheetName val="계정"/>
      <sheetName val="전 체"/>
      <sheetName val="일집"/>
      <sheetName val="배수관공"/>
      <sheetName val="주소"/>
      <sheetName val="소비자가"/>
      <sheetName val="PROCURE"/>
      <sheetName val="대공종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가격조사서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TABLE DB"/>
      <sheetName val="쌍용 data base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요약서"/>
      <sheetName val="설치자재"/>
      <sheetName val="단면치수"/>
      <sheetName val="6.이토처리시간"/>
      <sheetName val="울진항공등화 내역서"/>
      <sheetName val="일 위 대 가 표"/>
      <sheetName val="연결원본-절대지우지말것"/>
      <sheetName val="일위대가집계표"/>
      <sheetName val="산출서집계HS"/>
      <sheetName val="검색방"/>
      <sheetName val="22인공"/>
      <sheetName val="선급금신청서"/>
      <sheetName val="물량집계표(1c)"/>
      <sheetName val="A1(구조물)"/>
      <sheetName val="A1(토공)"/>
      <sheetName val="철근집계표"/>
      <sheetName val="목록"/>
      <sheetName val="목록표"/>
      <sheetName val="일위목차"/>
      <sheetName val="영흥TL(UP,DOWN) "/>
      <sheetName val="공사비집계"/>
      <sheetName val="성토도수로현황"/>
      <sheetName val="토목단가산출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앵커(3안)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실행간접비"/>
      <sheetName val="용선 C.L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공통단가"/>
      <sheetName val="임차비용"/>
      <sheetName val="감가상각"/>
      <sheetName val="eq_dat_x0000_"/>
      <sheetName val="내역서 "/>
      <sheetName val="벽체면적당일위대가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테이블"/>
      <sheetName val="단가 및 재료비"/>
      <sheetName val="단가산출1"/>
      <sheetName val="D1.2 COF모듈자재 입출재고 (B급)"/>
      <sheetName val="일일현황"/>
      <sheetName val="Ⅱ1-0타"/>
      <sheetName val="위치"/>
      <sheetName val="1-1"/>
      <sheetName val="아파트건축"/>
      <sheetName val="적용단가"/>
      <sheetName val="GRD郅≙"/>
      <sheetName val="고창방향"/>
      <sheetName val="설계예시"/>
      <sheetName val="1차3회-개소별명세서-빨간색-인쇄용(21873)"/>
      <sheetName val="인입관수량총괄"/>
      <sheetName val="가로등기초"/>
      <sheetName val="수목데이타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95년12월말"/>
      <sheetName val="조명일위"/>
      <sheetName val="맨홀수량산출(A-LINE)"/>
      <sheetName val="콘크리트포장"/>
      <sheetName val="암거난간벽집계(2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Sikje_inĴ¾_x0000_"/>
      <sheetName val="본실행경비"/>
      <sheetName val="소화실적"/>
      <sheetName val="단위별용량계산"/>
      <sheetName val="견적내역"/>
      <sheetName val="견적서갑지연속"/>
      <sheetName val="잡철물"/>
      <sheetName val="목창호"/>
      <sheetName val="FAB별"/>
      <sheetName val="FANDBS"/>
      <sheetName val="GRDATA"/>
      <sheetName val="SHAFTDBSE"/>
      <sheetName val="Sikje_in_x0005__x0000_"/>
      <sheetName val="2련간지"/>
      <sheetName val="양배수장"/>
      <sheetName val="샌딩 에폭시 도장"/>
      <sheetName val="일위대가단가표"/>
      <sheetName val="맨홀토공"/>
      <sheetName val="전기일목(조사가)"/>
      <sheetName val="공사내역"/>
      <sheetName val="일위대가(통신)"/>
      <sheetName val="표  지"/>
      <sheetName val="광통신 견적내역서1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갑"/>
      <sheetName val="회사정보"/>
      <sheetName val="실행내역서(DCU)"/>
      <sheetName val="제경비율"/>
      <sheetName val="실행(1)"/>
      <sheetName val="CԀ_x0000_缀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산출근거(S4)"/>
      <sheetName val="업체별기성"/>
      <sheetName val="토목-물가"/>
      <sheetName val="시약"/>
      <sheetName val="GI-LIST"/>
      <sheetName val="중기사용료 (2)"/>
      <sheetName val="GRD⍠も"/>
      <sheetName val="SAMPLE!"/>
      <sheetName val="유통간부"/>
      <sheetName val="장기"/>
      <sheetName val="고암DATA"/>
      <sheetName val="주공기준"/>
      <sheetName val="산3_4"/>
      <sheetName val="변경증감내역서"/>
      <sheetName val="자금총괄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내역(최종본4_5)1"/>
      <sheetName val="1_수인터널1"/>
      <sheetName val="설_계1"/>
      <sheetName val="2_대외공문1"/>
      <sheetName val="AS포장복구_1"/>
      <sheetName val="0_0ControlSheet1"/>
      <sheetName val="0_1keyAssumption1"/>
      <sheetName val="4_내진설계"/>
      <sheetName val="4_경비_5_영업외수지"/>
      <sheetName val="_견적서"/>
      <sheetName val="장비당단가_(1)"/>
      <sheetName val="Sheet2_(2)"/>
      <sheetName val="96보완계획7_12"/>
      <sheetName val="전차선로_물량표"/>
      <sheetName val="부대입찰_내역서"/>
      <sheetName val="3BL공동구_수량"/>
      <sheetName val="제잡비_xls"/>
      <sheetName val="인건비_"/>
      <sheetName val="_총괄표"/>
      <sheetName val="2_고용보험료산출근거"/>
      <sheetName val="토공(우물통,기타)_"/>
      <sheetName val="현장별계약현황('98_10_31)"/>
      <sheetName val="Eq__Mobilization"/>
      <sheetName val="원가계산_(2)"/>
      <sheetName val="광통신_견적내역서1"/>
      <sheetName val="unit_4"/>
      <sheetName val="콤보박스와_리스트박스의_연결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배수공_시멘트_및_골재량_산출"/>
      <sheetName val="P_M_별"/>
      <sheetName val="CIP_공사"/>
      <sheetName val="수량산출서_갑지"/>
      <sheetName val="DATA_입력부"/>
      <sheetName val="중기쥰종사 단위단가"/>
      <sheetName val="내역서당초"/>
      <sheetName val="연부97-1"/>
      <sheetName val="EQUIP LIST"/>
      <sheetName val="분전반일위대가"/>
      <sheetName val="일반관리비전체분당초변경대비표"/>
      <sheetName val="사용계획"/>
      <sheetName val="지급수수료월별금액산정"/>
      <sheetName val="계약서"/>
      <sheetName val="내역서변경성원"/>
      <sheetName val="근로자자료입력"/>
      <sheetName val="참고자료"/>
      <sheetName val="아파트-가설"/>
      <sheetName val="10동"/>
      <sheetName val="마감사양"/>
      <sheetName val="#3E1_GCR"/>
      <sheetName val="소소총괄표"/>
      <sheetName val="5사남"/>
      <sheetName val="식재"/>
      <sheetName val="시설물"/>
      <sheetName val="식재출력용"/>
      <sheetName val="유지관리"/>
      <sheetName val="남양시작동010313100%"/>
      <sheetName val="출장내역"/>
      <sheetName val="UR2-Calculation"/>
      <sheetName val="C-노임단가"/>
      <sheetName val="현금흐름"/>
      <sheetName val="Macro(전동기)"/>
      <sheetName val="산출금액내역"/>
      <sheetName val="설계명세"/>
      <sheetName val="database"/>
      <sheetName val="시운전연료"/>
      <sheetName val="동원(3)"/>
      <sheetName val="말고개터널조명전압강하"/>
      <sheetName val="2000.05"/>
      <sheetName val="투찰내역서"/>
      <sheetName val="측구공"/>
      <sheetName val="SUB일위대가"/>
      <sheetName val="건축토목실행내역"/>
      <sheetName val="XL4Poppy"/>
      <sheetName val="원내역서 그대로"/>
      <sheetName val="일반수량"/>
      <sheetName val="전계가"/>
      <sheetName val="평자재단가"/>
      <sheetName val="방송(체육관)"/>
      <sheetName val="시설물기초"/>
      <sheetName val="식재일위대가"/>
      <sheetName val="기초일위대가"/>
      <sheetName val="1.3.1절점좌표"/>
      <sheetName val="1.1설계기준"/>
      <sheetName val="품셈(기초)"/>
      <sheetName val="1.본부별"/>
      <sheetName val="000000"/>
      <sheetName val="변경후-SHEET"/>
      <sheetName val="원본"/>
      <sheetName val="SF내역및원가02"/>
      <sheetName val="FI원가_1"/>
      <sheetName val="구조물"/>
      <sheetName val="cable-data"/>
      <sheetName val="노무비산출"/>
      <sheetName val="1공구_건정토건_토공2"/>
      <sheetName val="상수도토공집계표"/>
      <sheetName val="기본DATA"/>
      <sheetName val="구단"/>
      <sheetName val="기초입력 DATA"/>
      <sheetName val="입찰내역"/>
      <sheetName val="현장지지물물량"/>
      <sheetName val="공통자료"/>
      <sheetName val="안전시설내역서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교각"/>
      <sheetName val="내부마감"/>
      <sheetName val="간접재료비산출표-27-30"/>
      <sheetName val="재활용 악취_먼지DUCT산출"/>
      <sheetName val="항목지정"/>
      <sheetName val="경비산출"/>
      <sheetName val="기기리스트"/>
      <sheetName val="첨부1-1"/>
      <sheetName val="빙설"/>
      <sheetName val="공정코드"/>
      <sheetName val="현장식당(1)"/>
      <sheetName val="쌍송교"/>
      <sheetName val="1안"/>
      <sheetName val="입력그림"/>
      <sheetName val="정부노임"/>
      <sheetName val="흄관기초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산출기준(파견전산실)"/>
      <sheetName val="부산제일극장"/>
      <sheetName val="수주현황2월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1-1호"/>
      <sheetName val="증감분석"/>
      <sheetName val="본사인상전"/>
      <sheetName val="학생내역"/>
      <sheetName val="공사수행보고"/>
      <sheetName val="손익분석"/>
      <sheetName val="969910( R)"/>
      <sheetName val="1062-X방향 "/>
      <sheetName val="DATA2000"/>
      <sheetName val="5.정산서"/>
      <sheetName val="포장직선구간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BOJUNGGM"/>
      <sheetName val="내역총괄"/>
      <sheetName val="내역총괄2"/>
      <sheetName val="내역총괄3"/>
      <sheetName val="01"/>
      <sheetName val="4.장비손료"/>
      <sheetName val="내역및원가02"/>
      <sheetName val="일반물자(한국통신)"/>
      <sheetName val="108.수선비"/>
      <sheetName val="예산대비"/>
      <sheetName val="1F"/>
      <sheetName val="제거식EA"/>
      <sheetName val="NAIL단가산출"/>
      <sheetName val="단양 00 아파트-세부내역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대운산출"/>
      <sheetName val="공통비"/>
      <sheetName val="VENDOR LIST"/>
      <sheetName val="보험료산출"/>
      <sheetName val="가중치"/>
      <sheetName val="빙100장비사양"/>
      <sheetName val="TYPE1"/>
      <sheetName val="배선(낙차)"/>
      <sheetName val="정의"/>
      <sheetName val="입력값"/>
      <sheetName val="설계기준 및 하중계산"/>
      <sheetName val="은행"/>
      <sheetName val="예총"/>
      <sheetName val="부대공자재집계표"/>
      <sheetName val="집계표(공종별)"/>
      <sheetName val="교통표지판수량집계표"/>
      <sheetName val="작성"/>
      <sheetName val="예정(3)"/>
      <sheetName val="가시설(TYPE-A)"/>
      <sheetName val="1-1평균터파기고(1)"/>
      <sheetName val="옹벽단면치수"/>
      <sheetName val="대비표"/>
      <sheetName val="안정검토"/>
      <sheetName val="연장및면적(좌측)"/>
      <sheetName val="일대목록표"/>
      <sheetName val="보도내 _x0000__x0000_䪾"/>
      <sheetName val="월별수입"/>
      <sheetName val="사유서제출현황-2"/>
      <sheetName val="운동장 (2)"/>
      <sheetName val="중기사용료산출근거"/>
      <sheetName val="일위(열차무선)"/>
      <sheetName val="99년원가"/>
      <sheetName val="산출(1~20)"/>
      <sheetName val="제잡비"/>
      <sheetName val="대가표(품셈)"/>
      <sheetName val="전도금정산서(27)"/>
      <sheetName val="외주대비 ᨀ晙ԯ"/>
      <sheetName val="판정1교토공"/>
      <sheetName val="특별땅고르기"/>
      <sheetName val="직접공사비"/>
      <sheetName val="인력터파기품"/>
      <sheetName val="조인트"/>
      <sheetName val="데리네И̏䨸ɟ"/>
      <sheetName val="수정계획3"/>
      <sheetName val="동업계매출속보"/>
      <sheetName val="주공 갑지"/>
      <sheetName val="신고조서"/>
      <sheetName val="마스터02"/>
      <sheetName val="8월차잔"/>
      <sheetName val="시설이용권명세서"/>
      <sheetName val="배명(단가柖"/>
      <sheetName val="工완성공사율"/>
      <sheetName val="__"/>
      <sheetName val="리스트"/>
      <sheetName val="구의동공내역서"/>
      <sheetName val="산출"/>
      <sheetName val="예산조서(전송)"/>
      <sheetName val="배수관연장조서"/>
      <sheetName val="(A)내역서"/>
      <sheetName val="7월11일"/>
      <sheetName val="안전장치"/>
      <sheetName val="06 일위대가목록"/>
      <sheetName val="분뇨"/>
      <sheetName val="ELECTR蔨ũ"/>
      <sheetName val="산출0"/>
      <sheetName val="경비 (1)"/>
      <sheetName val="포장수량집계"/>
      <sheetName val="(C)원내역"/>
      <sheetName val="2F 회의실견적(5_14 일대)"/>
      <sheetName val="15100"/>
      <sheetName val="산출근거#2-3"/>
      <sheetName val="성서방향-교대(A2)"/>
      <sheetName val="편성절차"/>
      <sheetName val="2002자금수지계획(진행+신규)"/>
      <sheetName val="2변경1"/>
      <sheetName val="횡날개수집"/>
      <sheetName val="중기단가"/>
      <sheetName val="전도품의"/>
      <sheetName val="영동(D)"/>
      <sheetName val="도"/>
      <sheetName val="맨홀_공사비"/>
      <sheetName val="심사"/>
      <sheetName val="기본정보"/>
      <sheetName val="DC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표층포설및다짐"/>
      <sheetName val="울산시산표"/>
      <sheetName val="사진"/>
      <sheetName val="L형옹벽"/>
      <sheetName val="포장절단"/>
      <sheetName val="1호맨홀토공"/>
      <sheetName val="Sight n M.H"/>
      <sheetName val="Trend(Agitator)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1호맨홀가감수량"/>
      <sheetName val="ilch"/>
      <sheetName val="Table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외주가공"/>
      <sheetName val="소일위대가코드표"/>
      <sheetName val="상가지급현황"/>
      <sheetName val="배수장토목공사비"/>
      <sheetName val="3차토목내역"/>
      <sheetName val="말뚝기초(안정검토)-외측"/>
      <sheetName val="일위대가-01"/>
      <sheetName val="한성교회 신축공사(050713)_CheckList"/>
      <sheetName val="참조-(1)"/>
      <sheetName val="총괄집계 "/>
      <sheetName val="전국현황"/>
      <sheetName val="다중모드"/>
      <sheetName val="ASALTOTA"/>
      <sheetName val="용집"/>
      <sheetName val="상행-교대(A1-A2)"/>
      <sheetName val="총수량집계표"/>
      <sheetName val="strut type"/>
      <sheetName val="미드수량"/>
      <sheetName val="배관물량집계(기본)"/>
      <sheetName val="수문보고"/>
      <sheetName val="옥외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근로자명단2013"/>
      <sheetName val="일반전기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기성금내역서"/>
      <sheetName val="MIJIBI"/>
      <sheetName val="내역서(총)"/>
      <sheetName val="TCDB"/>
      <sheetName val=" ｹ-ﾌﾞﾙ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5.2.6~7공사요율"/>
      <sheetName val="O＆P"/>
      <sheetName val="5월건강보험(일용직)"/>
      <sheetName val="04.12월건강보험(일용직)"/>
      <sheetName val="투자예산"/>
      <sheetName val="입력데이타(비É"/>
      <sheetName val="외주대비 -석É"/>
      <sheetName val="건축공사실행"/>
      <sheetName val="건축원가"/>
      <sheetName val="1차 내역서"/>
      <sheetName val="물량내역서"/>
      <sheetName val="기초목"/>
      <sheetName val="2.원가집계"/>
      <sheetName val="FAX"/>
      <sheetName val="Macro4"/>
      <sheetName val="입찰견적보고서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HRSG_SMALL072203"/>
      <sheetName val="교각토공__2_3"/>
      <sheetName val="6__안전관리비4"/>
      <sheetName val="조건표_(2)2"/>
      <sheetName val="3_공통공사대비3"/>
      <sheetName val="하도내역_(철콘)2"/>
      <sheetName val="노무비_근거2"/>
      <sheetName val="97년_추정3"/>
      <sheetName val="2차전체변경예정_(2)2"/>
      <sheetName val="임율_Data2"/>
      <sheetName val="1_설계기준2"/>
      <sheetName val="토공유동표(전체_당초)2"/>
      <sheetName val="목차_2"/>
      <sheetName val="7__현장관리비_2"/>
      <sheetName val="4_일위대가집계1"/>
      <sheetName val="노무비_1"/>
      <sheetName val="단면_(2)2"/>
      <sheetName val="8_PILE__(돌출)2"/>
      <sheetName val="구조______1"/>
      <sheetName val="b_balju_(2)2"/>
      <sheetName val="8_현장관리비2"/>
      <sheetName val="7_안전관리비2"/>
      <sheetName val="Customer_Databas1"/>
      <sheetName val="5__현장관리비(new)_1"/>
      <sheetName val="내역서_제출1"/>
      <sheetName val="간_지11"/>
      <sheetName val="화재_탐지_설비1"/>
      <sheetName val="5__현장관리비_new__1"/>
      <sheetName val="방배동내역_(총괄)1"/>
      <sheetName val="Temporary_Mooring1"/>
      <sheetName val="A_LINE1"/>
      <sheetName val="중기조종사_단위단가2"/>
      <sheetName val="7_PILE__(돌출)1"/>
      <sheetName val="2_2_오피스텔(12~32F)1"/>
      <sheetName val="4_LINE1"/>
      <sheetName val="7_th1"/>
      <sheetName val="_갑지1"/>
      <sheetName val="집_계_표1"/>
      <sheetName val="총_원가계산1"/>
      <sheetName val="6__안전관리비5"/>
      <sheetName val="자__재1"/>
      <sheetName val="할증_1"/>
      <sheetName val="개인별_순위표1"/>
      <sheetName val="CM_11"/>
      <sheetName val="기술부_VENDOR_LIST1"/>
      <sheetName val="단계별내역_(2)1"/>
      <sheetName val="일위대가_집계표1"/>
      <sheetName val="9_1지하2층하부보1"/>
      <sheetName val="4_일위대가1"/>
      <sheetName val="2_2_띠장의_설계1"/>
      <sheetName val="제출내역_(2)1"/>
      <sheetName val="4_2_1_마루높이_검토"/>
      <sheetName val="BOX_본체"/>
      <sheetName val="3련_BOX"/>
      <sheetName val="STEEL_BOX_단면설계(SEC_8)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6_이토처리시간"/>
      <sheetName val="울진항공등화_내역서"/>
      <sheetName val="일_위_대_가_표"/>
      <sheetName val="2_1외주"/>
      <sheetName val="2_3노무"/>
      <sheetName val="2_4자재"/>
      <sheetName val="2_2장비"/>
      <sheetName val="2_5경비"/>
      <sheetName val="2_6수목대"/>
      <sheetName val="MP_MOB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전_체"/>
      <sheetName val="내역서_"/>
      <sheetName val="TABLE_DB"/>
      <sheetName val="쌍용_data_base"/>
      <sheetName val="영흥TL(UP,DOWN)_"/>
      <sheetName val="전체내역_(2)"/>
      <sheetName val="Hyundai_Unit_cost_xls"/>
      <sheetName val="용선_C_L"/>
      <sheetName val="샌딩_에폭시_도장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일위대가_(PM)"/>
      <sheetName val="정산내역"/>
      <sheetName val="공사비예산서"/>
      <sheetName val="기본자료(실행)"/>
      <sheetName val="제품현황"/>
      <sheetName val="05 유류비자금청구(완)"/>
      <sheetName val="투자효율분석"/>
      <sheetName val="설원"/>
      <sheetName val="비용"/>
      <sheetName val="인건蠉"/>
      <sheetName val="내역(최종본浳き_x0000__x0000_"/>
      <sheetName val="내역(최종본浳⿢_x0000__x0000_"/>
      <sheetName val="내역(최종본浳ぁ_x0000__x0000_"/>
      <sheetName val="inputdata"/>
      <sheetName val="도수로수량산출"/>
      <sheetName val="여흥"/>
      <sheetName val="PAD TR보호대기초"/>
      <sheetName val="기존단가 (2)"/>
      <sheetName val="데리네鶈㇨ᓣ"/>
      <sheetName val="SP-¬_x0000_"/>
      <sheetName val="전기일위목록"/>
      <sheetName val="PTVT (MAU)"/>
      <sheetName val="tra-vat-lieu"/>
      <sheetName val="125x125"/>
      <sheetName val="NOTE"/>
      <sheetName val="TOSHIBA-Structure"/>
      <sheetName val="Div26 - Elect"/>
      <sheetName val="SITE-E"/>
      <sheetName val="간이연락"/>
      <sheetName val="4_경비_5_영업외수지1"/>
      <sheetName val="_견적서1"/>
      <sheetName val="광통신_견적내역서11"/>
      <sheetName val="unit_41"/>
      <sheetName val="프라임_강변역(4,236)1"/>
      <sheetName val="내___역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중기쥰종사_단위단가"/>
      <sheetName val="PTVT_(MAU)"/>
      <sheetName val="1차_내역서"/>
      <sheetName val="원내역서_그대로"/>
      <sheetName val="남양시작동자105노65기1_3화1_2"/>
      <sheetName val="관음목장(제출용)자105인97_5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고객사 관리 코드"/>
      <sheetName val="5호광장_(만점)1"/>
      <sheetName val="인천국제_(만점)_(2)1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제수"/>
      <sheetName val="공기"/>
      <sheetName val="함열량 db"/>
      <sheetName val="chiettinh"/>
      <sheetName val="Parem"/>
      <sheetName val="THVT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시험연구비상각"/>
      <sheetName val="cong thuc tinh chi tiet"/>
      <sheetName val="00000000"/>
      <sheetName val="Quantity"/>
      <sheetName val="Prelims"/>
      <sheetName val="Rate"/>
      <sheetName val="점ᥰ@띘"/>
      <sheetName val="점ᤠ@띘"/>
      <sheetName val="점៰2띘"/>
      <sheetName val="경율산정.XLS"/>
      <sheetName val="RD제품개발투자비(매가)"/>
      <sheetName val="예산"/>
      <sheetName val="grid (1)"/>
      <sheetName val="공사개요-C"/>
      <sheetName val="외주정비"/>
      <sheetName val="GC산출"/>
      <sheetName val="견적대비"/>
      <sheetName val="Sheet17"/>
      <sheetName val="전도금청구서"/>
      <sheetName val="2월"/>
      <sheetName val="관급현황"/>
      <sheetName val="기술조건"/>
      <sheetName val="1.내역(청.하역장전등)"/>
      <sheetName val="정화조"/>
      <sheetName val="산출내력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기성"/>
      <sheetName val="일위목록-기"/>
      <sheetName val="계림(함평)"/>
      <sheetName val="계림(장성)"/>
      <sheetName val="직재"/>
      <sheetName val="Cable임피던스"/>
      <sheetName val="chitiet"/>
      <sheetName val="cable산출"/>
      <sheetName val="Summary"/>
      <sheetName val="H. MECHANICAL"/>
      <sheetName val="J. FIRE FIGHTING"/>
      <sheetName val="MECHANICAL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SEX"/>
      <sheetName val="入力作成表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일위수량"/>
      <sheetName val="건축일"/>
      <sheetName val="내역서-설비"/>
      <sheetName val="흥양2교토_x0000_h曘ʹ"/>
      <sheetName val="흥양2교토_x0000__x0000__x0005__x0000_"/>
      <sheetName val="특기시방서"/>
      <sheetName val="4.예산내역서"/>
      <sheetName val="개략"/>
      <sheetName val="2월분"/>
      <sheetName val="4.수량산출서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월별손익(용역)"/>
      <sheetName val="3.단가산출서"/>
      <sheetName val="4.단가산출기초"/>
      <sheetName val="CԀ"/>
      <sheetName val="Sikje_in_x0005_"/>
      <sheetName val="단가多〒_x0005_"/>
      <sheetName val="전문품의"/>
      <sheetName val="공사추진현황"/>
      <sheetName val="도급표지É_x0000__x0000__x0001_Ԁ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D_MUC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iem-Toan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const."/>
      <sheetName val="Sikje_in"/>
      <sheetName val="청_구"/>
      <sheetName val="7_전산해석결과"/>
      <sheetName val="4_하중"/>
      <sheetName val="chi_tiet"/>
      <sheetName val="PPC_Summary"/>
      <sheetName val="외주대비_ᨀ晙ԯ"/>
      <sheetName val="䣐"/>
      <sheetName val="인부노임"/>
      <sheetName val="99_조정금액"/>
      <sheetName val="_ｹ-ﾌﾞﾙ"/>
      <sheetName val="신평리_권리자명부"/>
      <sheetName val="97_사업추정(WEKI)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5_2_6~7공사요율"/>
      <sheetName val="06_일위대가목록"/>
      <sheetName val="04_12월건강보험(일용직)"/>
      <sheetName val="외주대비_-석É"/>
      <sheetName val="보도내_䪾"/>
      <sheetName val="2_원가집계"/>
      <sheetName val="기존단가_(2)"/>
      <sheetName val="단가(기자재)"/>
      <sheetName val="1.관로"/>
      <sheetName val="입찰품_x0005__x0000_"/>
      <sheetName val="입찰품誀걜"/>
      <sheetName val="입찰품紴"/>
      <sheetName val="기초데이타"/>
      <sheetName val="자동제_x0000_"/>
      <sheetName val="안양동교 1안"/>
      <sheetName val="2. 주요공지（主要公告）"/>
      <sheetName val="건축(을)"/>
      <sheetName val="자재기성 신청서.xlsx"/>
      <sheetName val="품À_x0000_"/>
      <sheetName val="만봉용지매수비(총괄)"/>
      <sheetName val="목표세부명세"/>
      <sheetName val="A 견적"/>
      <sheetName val="Sàn T1"/>
      <sheetName val="Lỗ thông gió"/>
      <sheetName val="CodeSheet"/>
      <sheetName val="[후다_x0001_ _x0010__x0000__x0003_ _x0010__x0000__x0001__x0000__x0010__x0000__x0001_ _x0010__x0000__x0003_"/>
      <sheetName val="시작"/>
      <sheetName val="받을어음"/>
      <sheetName val="유가증권"/>
      <sheetName val="대손상각"/>
      <sheetName val="Thống kê"/>
      <sheetName val="BG"/>
      <sheetName val="Tai khoan"/>
      <sheetName val="SCOPE OF WORK"/>
      <sheetName val="foxz"/>
      <sheetName val="Tong hop"/>
      <sheetName val="Phan lap dat"/>
      <sheetName val="Lắp Ráp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입찰내역 발주처 양식"/>
      <sheetName val="양수장내역"/>
      <sheetName val="관공일위대가"/>
      <sheetName val="산출(토공‥"/>
      <sheetName val="일위노임"/>
      <sheetName val="표준공사비-조명제외x10%up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단가_x0000__x0000__x0005_"/>
      <sheetName val="흥양2교토㎈ï뇸ર"/>
      <sheetName val="대창(장성)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세목전체"/>
      <sheetName val="수배전(갑)"/>
      <sheetName val="상하수대비내역(공내역)"/>
      <sheetName val="6.RJP이토처리시간"/>
      <sheetName val="7.RJP지층별제원"/>
      <sheetName val="발주수량표"/>
      <sheetName val="GRD_x0000__x0000_"/>
      <sheetName val="서∼군(2寅"/>
      <sheetName val="TREE_䢬"/>
      <sheetName val="원가계산(2)"/>
      <sheetName val="인력소운반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흥양2교토"/>
      <sheetName val="4_수량산출서"/>
      <sheetName val="1_관로"/>
      <sheetName val="도급표지ÉԀ"/>
      <sheetName val="단가多〒"/>
      <sheetName val="안양동교_1안"/>
      <sheetName val="입찰품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흥양2교토_x0000__x0000_Ā_x0000_"/>
      <sheetName val="변경비⣗鼏휂"/>
      <sheetName val="合成単価作成表-BLDG"/>
      <sheetName val="건축원가계산서"/>
      <sheetName val="견적_x0005_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 refreshError="1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 refreshError="1"/>
      <sheetData sheetId="823" refreshError="1"/>
      <sheetData sheetId="824" refreshError="1"/>
      <sheetData sheetId="825"/>
      <sheetData sheetId="826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/>
      <sheetData sheetId="956"/>
      <sheetData sheetId="957" refreshError="1"/>
      <sheetData sheetId="958"/>
      <sheetData sheetId="959" refreshError="1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>
        <row r="1">
          <cell r="A1" t="str">
            <v>PHIẾU XỬ LÝ HỒ SƠ THANH TOÁN VƯỢT THẨM QUYỀN PD</v>
          </cell>
        </row>
      </sheetData>
      <sheetData sheetId="2633"/>
      <sheetData sheetId="2634"/>
      <sheetData sheetId="2635"/>
      <sheetData sheetId="2636"/>
      <sheetData sheetId="2637"/>
      <sheetData sheetId="2638"/>
      <sheetData sheetId="2639">
        <row r="1">
          <cell r="A1" t="str">
            <v>PHIẾU XỬ LÝ HỒ SƠ THANH TOÁN VƯỢT THẨM QUYỀN PD</v>
          </cell>
        </row>
      </sheetData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/>
      <sheetData sheetId="2662"/>
      <sheetData sheetId="2663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/>
      <sheetData sheetId="2855">
        <row r="1">
          <cell r="A1" t="str">
            <v>PHIẾU XỬ LÝ HỒ SƠ THANH TOÁN VƯỢT THẨM QUYỀN PD</v>
          </cell>
        </row>
      </sheetData>
      <sheetData sheetId="2856"/>
      <sheetData sheetId="2857">
        <row r="1">
          <cell r="A1" t="str">
            <v>PHIẾU XỬ LÝ HỒ SƠ THANH TOÁN VƯỢT THẨM QUYỀN PD</v>
          </cell>
        </row>
      </sheetData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/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/>
      <sheetData sheetId="2878"/>
      <sheetData sheetId="2879"/>
      <sheetData sheetId="2880">
        <row r="1">
          <cell r="A1" t="str">
            <v>PHIẾU XỬ LÝ HỒ SƠ THANH TOÁN VƯỢT THẨM QUYỀN PD</v>
          </cell>
        </row>
      </sheetData>
      <sheetData sheetId="2881"/>
      <sheetData sheetId="2882"/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/>
      <sheetData sheetId="2886"/>
      <sheetData sheetId="2887"/>
      <sheetData sheetId="2888"/>
      <sheetData sheetId="2889"/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/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/>
      <sheetData sheetId="2898"/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/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/>
      <sheetData sheetId="2915"/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/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/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>
        <row r="1">
          <cell r="A1" t="str">
            <v>PHIẾU XỬ LÝ HỒ SƠ THANH TOÁN VƯỢT THẨM QUYỀN PD</v>
          </cell>
        </row>
      </sheetData>
      <sheetData sheetId="3366"/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/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/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/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/>
      <sheetData sheetId="3410">
        <row r="1">
          <cell r="A1" t="str">
            <v>PHIẾU XỬ LÝ HỒ SƠ THANH TOÁN VƯỢT THẨM QUYỀN PD</v>
          </cell>
        </row>
      </sheetData>
      <sheetData sheetId="3411"/>
      <sheetData sheetId="3412"/>
      <sheetData sheetId="3413">
        <row r="1">
          <cell r="A1" t="str">
            <v>PHIẾU XỬ LÝ HỒ SƠ THANH TOÁN VƯỢT THẨM QUYỀN PD</v>
          </cell>
        </row>
      </sheetData>
      <sheetData sheetId="3414"/>
      <sheetData sheetId="3415"/>
      <sheetData sheetId="3416"/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/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/>
      <sheetData sheetId="3425">
        <row r="1">
          <cell r="A1" t="str">
            <v>PHIẾU XỬ LÝ HỒ SƠ THANH TOÁN VƯỢT THẨM QUYỀN PD</v>
          </cell>
        </row>
      </sheetData>
      <sheetData sheetId="3426"/>
      <sheetData sheetId="3427"/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/>
      <sheetData sheetId="3432">
        <row r="1">
          <cell r="A1" t="str">
            <v>PHIẾU XỬ LÝ HỒ SƠ THANH TOÁN VƯỢT THẨM QUYỀN PD</v>
          </cell>
        </row>
      </sheetData>
      <sheetData sheetId="3433"/>
      <sheetData sheetId="3434">
        <row r="1">
          <cell r="A1" t="str">
            <v>PHIẾU XỬ LÝ HỒ SƠ THANH TOÁN VƯỢT THẨM QUYỀN PD</v>
          </cell>
        </row>
      </sheetData>
      <sheetData sheetId="3435"/>
      <sheetData sheetId="3436"/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/>
      <sheetData sheetId="3440">
        <row r="1">
          <cell r="A1" t="str">
            <v>PHIẾU XỬ LÝ HỒ SƠ THANH TOÁN VƯỢT THẨM QUYỀN PD</v>
          </cell>
        </row>
      </sheetData>
      <sheetData sheetId="3441"/>
      <sheetData sheetId="3442"/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/>
      <sheetData sheetId="3447">
        <row r="1">
          <cell r="A1" t="str">
            <v>PHIẾU XỬ LÝ HỒ SƠ THANH TOÁN VƯỢT THẨM QUYỀN PD</v>
          </cell>
        </row>
      </sheetData>
      <sheetData sheetId="3448"/>
      <sheetData sheetId="3449">
        <row r="1">
          <cell r="A1" t="str">
            <v>PHIẾU XỬ LÝ HỒ SƠ THANH TOÁN VƯỢT THẨM QUYỀN PD</v>
          </cell>
        </row>
      </sheetData>
      <sheetData sheetId="3450"/>
      <sheetData sheetId="3451"/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/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>
        <row r="1">
          <cell r="A1" t="str">
            <v>PHIẾU XỬ LÝ HỒ SƠ THANH TOÁN VƯỢT THẨM QUYỀN PD</v>
          </cell>
        </row>
      </sheetData>
      <sheetData sheetId="3492">
        <row r="1">
          <cell r="A1" t="str">
            <v>PHIẾU XỬ LÝ HỒ SƠ THANH TOÁN VƯỢT THẨM QUYỀN PD</v>
          </cell>
        </row>
      </sheetData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>
        <row r="1">
          <cell r="A1" t="str">
            <v>PHIẾU XỬ LÝ HỒ SƠ THANH TOÁN VƯỢT THẨM QUYỀN PD</v>
          </cell>
        </row>
      </sheetData>
      <sheetData sheetId="3506">
        <row r="1">
          <cell r="A1" t="str">
            <v>PHIẾU XỬ LÝ HỒ SƠ THANH TOÁN VƯỢT THẨM QUYỀN PD</v>
          </cell>
        </row>
      </sheetData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/>
      <sheetData sheetId="3527"/>
      <sheetData sheetId="3528"/>
      <sheetData sheetId="3529"/>
      <sheetData sheetId="3530">
        <row r="1">
          <cell r="A1" t="str">
            <v>PHIẾU XỬ LÝ HỒ SƠ THANH TOÁN VƯỢT THẨM QUYỀN PD</v>
          </cell>
        </row>
      </sheetData>
      <sheetData sheetId="3531"/>
      <sheetData sheetId="3532"/>
      <sheetData sheetId="3533"/>
      <sheetData sheetId="3534"/>
      <sheetData sheetId="3535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>
        <row r="1">
          <cell r="A1" t="str">
            <v>PHIẾU XỬ LÝ HỒ SƠ THANH TOÁN VƯỢT THẨM QUYỀN PD</v>
          </cell>
        </row>
      </sheetData>
      <sheetData sheetId="3547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/>
      <sheetData sheetId="3557" refreshError="1"/>
      <sheetData sheetId="3558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 refreshError="1"/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 refreshError="1"/>
      <sheetData sheetId="3583" refreshError="1"/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>
        <row r="1">
          <cell r="A1" t="str">
            <v>PHIẾU XỬ LÝ HỒ SƠ THANH TOÁN VƯỢT THẨM QUYỀN PD</v>
          </cell>
        </row>
      </sheetData>
      <sheetData sheetId="3589">
        <row r="1">
          <cell r="A1" t="str">
            <v>PHIẾU XỬ LÝ HỒ SƠ THANH TOÁN VƯỢT THẨM QUYỀN PD</v>
          </cell>
        </row>
      </sheetData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>
        <row r="1">
          <cell r="A1" t="str">
            <v>PHIẾU XỬ LÝ HỒ SƠ THANH TOÁN VƯỢT THẨM QUYỀN PD</v>
          </cell>
        </row>
      </sheetData>
      <sheetData sheetId="3619" refreshError="1"/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>
        <row r="1">
          <cell r="A1" t="str">
            <v>PHIẾU XỬ LÝ HỒ SƠ THANH TOÁN VƯỢT THẨM QUYỀN PD</v>
          </cell>
        </row>
      </sheetData>
      <sheetData sheetId="3629" refreshError="1"/>
      <sheetData sheetId="3630" refreshError="1"/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 refreshError="1"/>
      <sheetData sheetId="3646" refreshError="1"/>
      <sheetData sheetId="3647" refreshError="1"/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/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/>
      <sheetData sheetId="3669"/>
      <sheetData sheetId="3670"/>
      <sheetData sheetId="3671">
        <row r="1">
          <cell r="A1" t="str">
            <v>PHIẾU XỬ LÝ HỒ SƠ THANH TOÁN VƯỢT THẨM QUYỀN PD</v>
          </cell>
        </row>
      </sheetData>
      <sheetData sheetId="3672"/>
      <sheetData sheetId="3673"/>
      <sheetData sheetId="3674"/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/>
      <sheetData sheetId="4042">
        <row r="1">
          <cell r="A1" t="str">
            <v>PHIẾU XỬ LÝ HỒ SƠ THANH TOÁN VƯỢT THẨM QUYỀN PD</v>
          </cell>
        </row>
      </sheetData>
      <sheetData sheetId="4043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/>
      <sheetData sheetId="4588"/>
      <sheetData sheetId="4589"/>
      <sheetData sheetId="4590"/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/>
      <sheetData sheetId="4601"/>
      <sheetData sheetId="4602"/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/>
      <sheetData sheetId="4607"/>
      <sheetData sheetId="4608">
        <row r="1">
          <cell r="A1" t="str">
            <v>PHIẾU XỬ LÝ HỒ SƠ THANH TOÁN VƯỢT THẨM QUYỀN PD</v>
          </cell>
        </row>
      </sheetData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/>
      <sheetData sheetId="4973">
        <row r="1">
          <cell r="A1" t="str">
            <v>PHIẾU XỬ LÝ HỒ SƠ THANH TOÁN VƯỢT THẨM QUYỀN PD</v>
          </cell>
        </row>
      </sheetData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/>
      <sheetData sheetId="4994"/>
      <sheetData sheetId="4995">
        <row r="1">
          <cell r="A1" t="str">
            <v>PHIẾU XỬ LÝ HỒ SƠ THANH TOÁN VƯỢT THẨM QUYỀN PD</v>
          </cell>
        </row>
      </sheetData>
      <sheetData sheetId="4996">
        <row r="1">
          <cell r="A1" t="str">
            <v>PHIẾU XỬ LÝ HỒ SƠ THANH TOÁN VƯỢT THẨM QUYỀN PD</v>
          </cell>
        </row>
      </sheetData>
      <sheetData sheetId="4997"/>
      <sheetData sheetId="4998"/>
      <sheetData sheetId="4999">
        <row r="1">
          <cell r="A1" t="str">
            <v>PHIẾU XỬ LÝ HỒ SƠ THANH TOÁN VƯỢT THẨM QUYỀN PD</v>
          </cell>
        </row>
      </sheetData>
      <sheetData sheetId="5000">
        <row r="1">
          <cell r="A1" t="str">
            <v>PHIẾU XỬ LÝ HỒ SƠ THANH TOÁN VƯỢT THẨM QUYỀN PD</v>
          </cell>
        </row>
      </sheetData>
      <sheetData sheetId="5001"/>
      <sheetData sheetId="5002"/>
      <sheetData sheetId="5003"/>
      <sheetData sheetId="5004" refreshError="1"/>
      <sheetData sheetId="5005" refreshError="1"/>
      <sheetData sheetId="5006" refreshError="1"/>
      <sheetData sheetId="5007">
        <row r="1">
          <cell r="A1" t="str">
            <v>PHIẾU XỬ LÝ HỒ SƠ THANH TOÁN VƯỢT THẨM QUYỀN PD</v>
          </cell>
        </row>
      </sheetData>
      <sheetData sheetId="500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본일위"/>
      <sheetName val="N賃率-職"/>
      <sheetName val="제경비"/>
      <sheetName val="조명율표"/>
      <sheetName val="투찰내역"/>
      <sheetName val="2000년1차"/>
      <sheetName val="2000전체분"/>
      <sheetName val="교통대책내역"/>
      <sheetName val="집계표"/>
      <sheetName val="조경일람"/>
      <sheetName val="내역서"/>
      <sheetName val="단가일람"/>
      <sheetName val="접지수량"/>
      <sheetName val="조명일위"/>
      <sheetName val="부대공사비"/>
      <sheetName val="BID"/>
      <sheetName val="SLAB데이터"/>
      <sheetName val="차액보증"/>
      <sheetName val="#REF"/>
      <sheetName val="간접1"/>
      <sheetName val="실행내역"/>
      <sheetName val="약품공급2"/>
      <sheetName val="99총공사내역서"/>
      <sheetName val="퍼스트"/>
      <sheetName val="지질조사"/>
      <sheetName val="정부노임단가"/>
      <sheetName val="노임"/>
      <sheetName val="C1ㅇ"/>
      <sheetName val="Total 단위경유량집계"/>
      <sheetName val="MOTOR"/>
      <sheetName val="CALCULATION"/>
      <sheetName val="실행철강하도"/>
      <sheetName val="전체제잡비"/>
      <sheetName val="RE9604"/>
      <sheetName val="원가계산서"/>
      <sheetName val="sheet1"/>
      <sheetName val="준검 내역서"/>
      <sheetName val="구조물공"/>
      <sheetName val="부대공"/>
      <sheetName val="배수공"/>
      <sheetName val="토공"/>
      <sheetName val="포장공"/>
      <sheetName val="토공유동표(전체.당초)"/>
      <sheetName val="단가"/>
      <sheetName val="산근"/>
      <sheetName val="기계경비(시간당)"/>
      <sheetName val="마산월령동골조물량변경"/>
      <sheetName val="1,2공구원가계산서"/>
      <sheetName val="2공구산출내역"/>
      <sheetName val="1공구산출내역서"/>
      <sheetName val="품셈TABLE"/>
      <sheetName val="교각1"/>
      <sheetName val="단위단가"/>
      <sheetName val="건축내역"/>
      <sheetName val="기본단가표"/>
      <sheetName val="재료집계표"/>
      <sheetName val="내역서(전기)"/>
      <sheetName val="내역(원안-대안)"/>
      <sheetName val="노임단가"/>
      <sheetName val="원가계산서구조조정"/>
      <sheetName val="설계조건"/>
      <sheetName val="DANGA"/>
      <sheetName val="일위대가"/>
      <sheetName val="DB"/>
      <sheetName val="조명시설"/>
      <sheetName val="SIL98"/>
      <sheetName val="수량산출서"/>
      <sheetName val="총공사내역서"/>
      <sheetName val="항목(1)"/>
      <sheetName val="총괄표"/>
      <sheetName val="금액내역서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기계경비일람"/>
      <sheetName val="대포2교접속"/>
      <sheetName val="천방교접속"/>
      <sheetName val="하남내역"/>
      <sheetName val="현장지지물물량"/>
      <sheetName val="요율"/>
      <sheetName val="예산서"/>
      <sheetName val="1.수인터널"/>
      <sheetName val="내역(중앙)"/>
      <sheetName val="갑지"/>
      <sheetName val="단가산출서"/>
      <sheetName val="단가 및 재료비"/>
      <sheetName val="중기사용료산출근거"/>
      <sheetName val="단가산출1"/>
      <sheetName val="자재일람"/>
      <sheetName val="5회토적"/>
      <sheetName val="일위목록"/>
      <sheetName val="설비2차"/>
      <sheetName val="일반공사"/>
      <sheetName val="현장설명"/>
      <sheetName val="잡철물"/>
      <sheetName val="표  지"/>
      <sheetName val="공사비예산서(토목분)"/>
      <sheetName val="산출근거"/>
      <sheetName val="관급"/>
      <sheetName val="직공비"/>
      <sheetName val="일위대가표"/>
      <sheetName val="예산변경원인분석"/>
      <sheetName val="BH-1 (2)"/>
      <sheetName val="hvac(제어동)"/>
      <sheetName val="총괄내역서"/>
      <sheetName val="공문"/>
      <sheetName val="98지급계획"/>
      <sheetName val="I.설계조건"/>
      <sheetName val="내역_ver1.0"/>
      <sheetName val="4.전기"/>
      <sheetName val="타공종이기"/>
      <sheetName val="직노"/>
      <sheetName val="ABUT수량-A1"/>
      <sheetName val="제안서"/>
      <sheetName val="행정표준(1)"/>
      <sheetName val="행정표준(2)"/>
      <sheetName val="문학간접"/>
      <sheetName val="도급"/>
      <sheetName val="1.설계조건"/>
      <sheetName val="조도계산서 (도서)"/>
      <sheetName val="관리비비계상"/>
      <sheetName val="견적조건"/>
      <sheetName val="조경"/>
      <sheetName val="터파기및재료"/>
      <sheetName val="초기화면"/>
      <sheetName val="폐기물"/>
      <sheetName val="인원계획"/>
      <sheetName val="DATA"/>
      <sheetName val="일반부표"/>
      <sheetName val="금융비용"/>
      <sheetName val="실행(1)"/>
      <sheetName val="대전21토목내역서"/>
      <sheetName val="예가내역서"/>
      <sheetName val="경비2내역"/>
      <sheetName val="세부내역"/>
      <sheetName val="ITEM"/>
      <sheetName val="결재갑지"/>
      <sheetName val="앉음벽 (2)"/>
      <sheetName val="6호기"/>
      <sheetName val="소야공정계획표"/>
      <sheetName val="이형관"/>
      <sheetName val="참조-(1)"/>
      <sheetName val="작성방법"/>
      <sheetName val="일위대가목록"/>
      <sheetName val="자료"/>
      <sheetName val="가격조사서"/>
      <sheetName val="검암내역"/>
      <sheetName val="말뚝지지력산정"/>
      <sheetName val="오저간내역서"/>
      <sheetName val="운반"/>
      <sheetName val="노원열병합  건축공사기성내역서"/>
      <sheetName val="간접비계산"/>
      <sheetName val="001"/>
      <sheetName val="산출내역서"/>
      <sheetName val="데이타"/>
      <sheetName val="분뇨"/>
      <sheetName val="FM"/>
      <sheetName val="배수내역"/>
      <sheetName val="접지1종"/>
      <sheetName val="단가산출"/>
      <sheetName val="3련 BOX"/>
      <sheetName val="INPUT"/>
      <sheetName val="구조물견적서"/>
      <sheetName val="간접(90)"/>
      <sheetName val="참조"/>
      <sheetName val="전기"/>
      <sheetName val="입력데이타"/>
      <sheetName val="전기내역서(총계)"/>
      <sheetName val="도급-집계"/>
      <sheetName val="증감내역서"/>
      <sheetName val="기성내역"/>
      <sheetName val="COVER"/>
      <sheetName val="설계내역서"/>
      <sheetName val="여과지동"/>
      <sheetName val="기초자료"/>
      <sheetName val="자재단가"/>
      <sheetName val="대비"/>
      <sheetName val="소포내역 (2)"/>
      <sheetName val="보증수수료산출"/>
      <sheetName val="신호등일위대가"/>
      <sheetName val="을"/>
      <sheetName val="사업전망"/>
      <sheetName val="현장업무"/>
      <sheetName val="PIPING"/>
      <sheetName val="MSS 2"/>
      <sheetName val="전주2本1"/>
      <sheetName val="여수토토적"/>
      <sheetName val="구조물수량집계표"/>
      <sheetName val="ancillary"/>
      <sheetName val="토공A"/>
      <sheetName val="Total"/>
      <sheetName val="적용표"/>
      <sheetName val="을-ATYPE"/>
      <sheetName val="제1호단위수량"/>
      <sheetName val="코드표"/>
      <sheetName val="프로젝트"/>
      <sheetName val="2.1  노무비 평균단가산출"/>
      <sheetName val="경비"/>
      <sheetName val="우수관매설및 우수받이"/>
      <sheetName val="명세서"/>
      <sheetName val="A-4"/>
      <sheetName val="제출내역 (2)"/>
      <sheetName val="인부노임"/>
      <sheetName val="전체"/>
      <sheetName val="I一般比"/>
      <sheetName val="Sheet3"/>
      <sheetName val="자재단가비교표"/>
      <sheetName val="품셈"/>
      <sheetName val="plan&amp;section of foundation"/>
      <sheetName val="pile bearing capa &amp; arrenge"/>
      <sheetName val="working load at the btm ft."/>
      <sheetName val="stability check"/>
      <sheetName val="design criteria"/>
      <sheetName val="적용단가"/>
      <sheetName val="운반비"/>
      <sheetName val="2000양배"/>
      <sheetName val="단가대비표"/>
      <sheetName val="기초일위"/>
      <sheetName val="시설일위"/>
      <sheetName val="보고서 기기리스트"/>
      <sheetName val="현장관리비"/>
      <sheetName val="상-교대(A1-A2)"/>
      <sheetName val="토목내역"/>
      <sheetName val="사급자재"/>
      <sheetName val="기계공사"/>
      <sheetName val="7. 현장관리비 "/>
      <sheetName val="6. 안전관리비"/>
      <sheetName val="봉양~조차장간고하개명(신설)"/>
      <sheetName val="일위대가(1)"/>
      <sheetName val="마산방향"/>
      <sheetName val="진주방향"/>
      <sheetName val="설계서(7)"/>
      <sheetName val="예산서(6)"/>
      <sheetName val="역T형옹벽단위수량"/>
      <sheetName val="Resource2"/>
      <sheetName val="원계약고시공및준비구분"/>
      <sheetName val="_HIT__HMC 견적_3900_"/>
      <sheetName val="금호"/>
      <sheetName val="원가"/>
      <sheetName val="설계예산서"/>
      <sheetName val="ilch"/>
      <sheetName val="내   역"/>
      <sheetName val="플랜트 설치"/>
      <sheetName val="99월별경비계획"/>
      <sheetName val="기초수량집"/>
      <sheetName val="type-F"/>
      <sheetName val="설계"/>
      <sheetName val="분전반"/>
      <sheetName val="신림자금"/>
      <sheetName val="횡배위치"/>
      <sheetName val="lee"/>
      <sheetName val="집계표소트"/>
      <sheetName val="중기일위대가"/>
      <sheetName val="bearing"/>
      <sheetName val="재료비"/>
      <sheetName val="토목주소"/>
      <sheetName val="할증"/>
      <sheetName val="내역(창신)"/>
      <sheetName val="결과조달"/>
      <sheetName val="간이영수증"/>
      <sheetName val="일위대가(가설)"/>
      <sheetName val="11.산출(전열)"/>
      <sheetName val="6.산출(동력)"/>
      <sheetName val="7.산출(TRAY)"/>
      <sheetName val="11.우각부 보강"/>
      <sheetName val="부재예실1월"/>
      <sheetName val="연결임시"/>
      <sheetName val="제품원재"/>
      <sheetName val="단가조사-2"/>
      <sheetName val="건설성적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배수내역 (2)"/>
      <sheetName val="측구터파기공수량집계"/>
      <sheetName val="배수공 시멘트 및 골재량 산출"/>
      <sheetName val=" HIT-&gt;HMC 견적(3900)"/>
      <sheetName val="투찰추정"/>
      <sheetName val="검토"/>
      <sheetName val="EBSDATA"/>
      <sheetName val="입력"/>
      <sheetName val="예산총괄"/>
      <sheetName val="퇴직금(울산천상)"/>
      <sheetName val="8설7발"/>
      <sheetName val="수정2"/>
      <sheetName val="용소리교"/>
      <sheetName val="산출내역서집계표"/>
      <sheetName val="조건표"/>
      <sheetName val="기초코드"/>
      <sheetName val="13LPMCC"/>
      <sheetName val="시멘트"/>
      <sheetName val="WORK"/>
      <sheetName val="지불내역(자재외)"/>
      <sheetName val="바닥판"/>
      <sheetName val="입력DATA"/>
      <sheetName val="날개벽수량표"/>
      <sheetName val="교량"/>
      <sheetName val="일위집계(기존)"/>
      <sheetName val="공사원가계산서"/>
      <sheetName val="추가예산"/>
      <sheetName val="99-0002"/>
      <sheetName val="A 견적"/>
      <sheetName val="전기일위목록"/>
      <sheetName val="인사자료총집계"/>
      <sheetName val="Macro1"/>
      <sheetName val="소비자가"/>
      <sheetName val="원가+내역"/>
      <sheetName val="JUCKEYK"/>
      <sheetName val="토목"/>
      <sheetName val="단가조건(02년)"/>
      <sheetName val="EUPDAT2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편입토지조서"/>
      <sheetName val="배수통관(좌)"/>
      <sheetName val="건축공사"/>
      <sheetName val="총괄-1"/>
      <sheetName val="저장소"/>
      <sheetName val="내역집계"/>
      <sheetName val="재개발"/>
      <sheetName val="내역원본"/>
      <sheetName val="Macro(차단기)"/>
      <sheetName val="구간별관경"/>
      <sheetName val="별첨1-임식"/>
      <sheetName val="기본자료"/>
      <sheetName val="부속동"/>
      <sheetName val="APT"/>
      <sheetName val="현금흐름"/>
      <sheetName val="공사비총괄"/>
      <sheetName val="화재 탐지 설비"/>
      <sheetName val="투입내역"/>
      <sheetName val="일용노임단가"/>
      <sheetName val="시설물일위"/>
      <sheetName val="부대내역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01AC"/>
      <sheetName val="정화조내역"/>
      <sheetName val="물량표S"/>
      <sheetName val="광산내역"/>
      <sheetName val="70%"/>
      <sheetName val="자재단가표"/>
      <sheetName val="일위대가목차"/>
      <sheetName val="데리네이타현황"/>
      <sheetName val="3.1공사현황 공정표"/>
      <sheetName val="200"/>
      <sheetName val="단가조사표"/>
      <sheetName val="TYPE-A"/>
      <sheetName val="내역(가지)"/>
      <sheetName val="INPUT-DATA"/>
      <sheetName val="동방설계서"/>
      <sheetName val="중기"/>
      <sheetName val="시설물기초"/>
      <sheetName val="전체_1설계"/>
      <sheetName val="노임 단가"/>
      <sheetName val="단가조사"/>
      <sheetName val="현장관리비참조"/>
      <sheetName val="단가집"/>
      <sheetName val="기기리스트"/>
      <sheetName val="소방사항"/>
      <sheetName val="전기실-1"/>
      <sheetName val="b_balju"/>
      <sheetName val="SHEET PILE단가"/>
      <sheetName val="갑지(추정)"/>
      <sheetName val="전라자금"/>
      <sheetName val="전기일위대가"/>
      <sheetName val="Y-WORK"/>
      <sheetName val="내역표지"/>
      <sheetName val="unit 4"/>
      <sheetName val="견적서"/>
      <sheetName val="6PILE  (돌출)"/>
      <sheetName val="SLAB"/>
      <sheetName val="전 기"/>
      <sheetName val="CORE#2"/>
      <sheetName val="내역서1"/>
      <sheetName val="WING3"/>
      <sheetName val="전입"/>
      <sheetName val="목차 "/>
      <sheetName val="관급자재"/>
      <sheetName val="공통가설"/>
      <sheetName val="원가총괄"/>
      <sheetName val="귀래 설계 공내역서"/>
      <sheetName val="일위"/>
      <sheetName val="장비단가표"/>
      <sheetName val="asd"/>
      <sheetName val="Customer Databas"/>
      <sheetName val="d118"/>
      <sheetName val="파일구성"/>
      <sheetName val="유입량"/>
      <sheetName val="spc 배관견적"/>
      <sheetName val="1.취수장"/>
      <sheetName val="C97상"/>
      <sheetName val="입찰"/>
      <sheetName val="현경"/>
      <sheetName val="계수시트"/>
      <sheetName val="PAY"/>
      <sheetName val="주관사업"/>
      <sheetName val="백암비스타내역"/>
      <sheetName val="#2_일위대가목록"/>
      <sheetName val="6공구(당초)"/>
      <sheetName val="공통단가"/>
      <sheetName val="1월"/>
      <sheetName val="공정증감대ㅈ표"/>
      <sheetName val="ELEC"/>
      <sheetName val="SG"/>
      <sheetName val="예가표"/>
      <sheetName val="1유리"/>
      <sheetName val="8.현장관리비"/>
      <sheetName val="7.안전관리비"/>
      <sheetName val="BH_1 _2_"/>
      <sheetName val="2000년하반기"/>
      <sheetName val="재집"/>
      <sheetName val="총"/>
      <sheetName val="물량표"/>
      <sheetName val="오산갈곳"/>
      <sheetName val="직재"/>
      <sheetName val="전동기"/>
      <sheetName val="일위대가(집계)"/>
      <sheetName val="설 계"/>
      <sheetName val="정렬"/>
      <sheetName val="안정계산"/>
      <sheetName val="단면검토"/>
      <sheetName val="수지예산"/>
      <sheetName val="설계서(본관)"/>
      <sheetName val="인건비"/>
      <sheetName val="Sheet5"/>
      <sheetName val="접속도로1"/>
      <sheetName val="모델명"/>
      <sheetName val="수량산출"/>
      <sheetName val="노임이"/>
      <sheetName val="실행(ALT1)"/>
      <sheetName val="개인별 순위표"/>
      <sheetName val="INDEX"/>
      <sheetName val="프랜트면허"/>
      <sheetName val="냉천부속동"/>
      <sheetName val="네고율"/>
      <sheetName val="TCDB"/>
      <sheetName val="중기비"/>
      <sheetName val="신천3호용수로"/>
      <sheetName val="정산내역"/>
      <sheetName val="Cash Flow-1"/>
      <sheetName val="단가(적용)"/>
      <sheetName val="수량산출서집계(1-4차)"/>
      <sheetName val="중사"/>
      <sheetName val="재료"/>
      <sheetName val="직접경비호표"/>
      <sheetName val="내역서 "/>
      <sheetName val="이월"/>
      <sheetName val="관공일위대가"/>
      <sheetName val="관자재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손익분석"/>
      <sheetName val="(1)본선수량집계"/>
      <sheetName val="정리계획CF평가"/>
      <sheetName val="증감분석"/>
      <sheetName val="공기압축기실"/>
      <sheetName val="원도급"/>
      <sheetName val="하도급"/>
      <sheetName val="개산공사비"/>
      <sheetName val="POL6차-PIPING"/>
      <sheetName val="PAINT"/>
      <sheetName val="세골재  T2 변경 현황"/>
      <sheetName val="EQT-ESTN"/>
      <sheetName val="장비"/>
      <sheetName val="노무"/>
      <sheetName val="1.설계기준"/>
      <sheetName val="한전일위"/>
      <sheetName val="101동"/>
      <sheetName val="SUMMARY(S)"/>
      <sheetName val="설치"/>
      <sheetName val="유림골조"/>
      <sheetName val="별표 "/>
      <sheetName val="재료값"/>
      <sheetName val="1안"/>
      <sheetName val="BQ"/>
      <sheetName val="집계및폼"/>
      <sheetName val="04_10_11"/>
      <sheetName val="분전반일위대가"/>
      <sheetName val="직접비"/>
      <sheetName val="자재co"/>
      <sheetName val="INSTR"/>
      <sheetName val="#3_일위대가목록"/>
      <sheetName val="부서코드표"/>
      <sheetName val="건축"/>
      <sheetName val="단중표"/>
      <sheetName val="7"/>
      <sheetName val="投标材料清单 "/>
      <sheetName val="실행"/>
      <sheetName val="공량산출서"/>
      <sheetName val="합계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전기공사"/>
      <sheetName val="청천내"/>
      <sheetName val="암거"/>
      <sheetName val="덕전리"/>
      <sheetName val="1,2,3,4,5단위수량"/>
      <sheetName val="Sheet2"/>
      <sheetName val="계산표지"/>
      <sheetName val="노임변동률"/>
      <sheetName val="현금예금"/>
      <sheetName val="공사비총괄표"/>
      <sheetName val="연습"/>
      <sheetName val="장비단가"/>
      <sheetName val="일위(시설)"/>
      <sheetName val="노무비 근거"/>
      <sheetName val="Macro(전선)"/>
      <sheetName val="환율change"/>
      <sheetName val="당초"/>
      <sheetName val="단가표"/>
      <sheetName val="시화점실행"/>
      <sheetName val="기별(종합)"/>
      <sheetName val="손익차9월2"/>
      <sheetName val="원가서"/>
      <sheetName val="업체자료"/>
      <sheetName val="MILL"/>
      <sheetName val="9GNG운반"/>
      <sheetName val="자료입력"/>
      <sheetName val="적용단위길이"/>
      <sheetName val="전기혼잡제경비(45)"/>
      <sheetName val="공사비집계"/>
      <sheetName val="재료비단가"/>
      <sheetName val="제노임"/>
      <sheetName val="철거산출근거"/>
      <sheetName val="CODE"/>
      <sheetName val="원형1호맨홀토공수량"/>
      <sheetName val="입찰견적보고서"/>
      <sheetName val="지구단위계획"/>
      <sheetName val="자동제어"/>
      <sheetName val="상수도토공집계표"/>
      <sheetName val="시중노임단가"/>
      <sheetName val="교각계산"/>
      <sheetName val="결재란"/>
      <sheetName val="7.공정표"/>
      <sheetName val="단면 (2)"/>
      <sheetName val="간접비(1)"/>
      <sheetName val="준공정산"/>
      <sheetName val="남양내역"/>
      <sheetName val="MAIN_TABLE"/>
      <sheetName val="가설건물"/>
      <sheetName val="DHEQSUPT"/>
      <sheetName val="토사(PE)"/>
      <sheetName val="코드"/>
      <sheetName val="단가(반정1교-원주)"/>
      <sheetName val="CC16-내역서"/>
      <sheetName val="제잡비"/>
      <sheetName val="개요"/>
      <sheetName val="대공종"/>
      <sheetName val="기본단가"/>
      <sheetName val="MSS_2"/>
      <sheetName val="주beam"/>
      <sheetName val="일위_파일"/>
      <sheetName val="이토변실(A3-LINE)"/>
      <sheetName val="AS복구"/>
      <sheetName val="중기터파기"/>
      <sheetName val="변수값"/>
      <sheetName val="중기상차"/>
      <sheetName val="협력업체"/>
      <sheetName val="코드1"/>
      <sheetName val="코드2"/>
      <sheetName val="식재인부"/>
      <sheetName val="수량집계"/>
      <sheetName val="집계장(대목_실행)"/>
      <sheetName val="집 계 표"/>
      <sheetName val="가시설단위수량"/>
      <sheetName val="건축2"/>
      <sheetName val="Eq. Mobilization"/>
      <sheetName val="대치판정"/>
      <sheetName val="단가조사서"/>
      <sheetName val="코드일람표2001년10월"/>
      <sheetName val="일위단가"/>
      <sheetName val="도담구내 개소별 명세"/>
      <sheetName val="단가적용"/>
      <sheetName val="미드수량"/>
      <sheetName val="공사비산출내역"/>
      <sheetName val="단면가정"/>
      <sheetName val="제수변 수량집계표(보통)"/>
      <sheetName val="장비비 명세서1"/>
      <sheetName val="소화실적"/>
      <sheetName val="5. 현장관리비(new) "/>
      <sheetName val="김해토지조서"/>
      <sheetName val="투찰가"/>
      <sheetName val="실지수기호표"/>
      <sheetName val="자금청구"/>
      <sheetName val="품목납기"/>
      <sheetName val="대림경상68억"/>
      <sheetName val="목차"/>
      <sheetName val="일위대가표48"/>
      <sheetName val="10공구일위"/>
      <sheetName val="RETAIL (ABOVE)"/>
      <sheetName val="토공계산서(부체도로)"/>
      <sheetName val="득점현황"/>
      <sheetName val="3.공통공사대비"/>
      <sheetName val="TOT"/>
      <sheetName val="부대공(BOQ)"/>
      <sheetName val="횡배수관토공수량"/>
      <sheetName val="세부추진"/>
      <sheetName val="상용보강"/>
      <sheetName val="수우미양가(Vlookup)"/>
      <sheetName val="2_1__노무비_평균단가산출"/>
      <sheetName val="관접합및자재집계표"/>
      <sheetName val="공정코드"/>
      <sheetName val="실행대비"/>
      <sheetName val="내역서비교"/>
      <sheetName val="몰탈"/>
      <sheetName val="98수문일위"/>
      <sheetName val="용수간선"/>
      <sheetName val="현장별"/>
      <sheetName val="sub"/>
      <sheetName val="검색방"/>
      <sheetName val=""/>
      <sheetName val="공사수행방안"/>
      <sheetName val="노임단가 (2)"/>
      <sheetName val="BJJIN"/>
      <sheetName val="1단계"/>
      <sheetName val="사유서제출현황-2"/>
      <sheetName val="확정분요약"/>
      <sheetName val="확정분세부"/>
      <sheetName val="Sheet4"/>
      <sheetName val="심사물량"/>
      <sheetName val="인천제철"/>
      <sheetName val="현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신고조서"/>
      <sheetName val="EJ"/>
      <sheetName val="맨홀토공"/>
      <sheetName val="맨홀수량산출"/>
      <sheetName val="제경비산출서"/>
      <sheetName val="단   산"/>
      <sheetName val="실    단"/>
      <sheetName val="Sheet1 (2)"/>
      <sheetName val="실행(표지,갑,을)"/>
      <sheetName val="도급FORM"/>
      <sheetName val="일정"/>
      <sheetName val="2000노임기준"/>
      <sheetName val="점수계산1-2"/>
      <sheetName val="원본"/>
      <sheetName val="도수로현황"/>
      <sheetName val="본사공가현황"/>
      <sheetName val="96수출"/>
      <sheetName val="내역서을지"/>
      <sheetName val="도실건시"/>
      <sheetName val="암거 제원표"/>
      <sheetName val="HVAC"/>
      <sheetName val="CODE1"/>
      <sheetName val="금리계산"/>
      <sheetName val="콘크리트타설집계표"/>
      <sheetName val="중기사용료"/>
      <sheetName val="산식3"/>
      <sheetName val="재료비노무비"/>
      <sheetName val="SHEET"/>
      <sheetName val="건축내역서"/>
      <sheetName val="VE절감"/>
      <sheetName val="청주(철골발주의뢰서)"/>
      <sheetName val="분전함신설"/>
      <sheetName val="차수"/>
      <sheetName val="일위총괄"/>
      <sheetName val="평3"/>
      <sheetName val="옥내소화전계산서"/>
      <sheetName val="비주거용"/>
      <sheetName val="하중계산"/>
      <sheetName val="인부신상자료"/>
      <sheetName val="관리,공감"/>
      <sheetName val="Sheet6"/>
      <sheetName val="인력터파기"/>
      <sheetName val="월별수입"/>
      <sheetName val="인원"/>
      <sheetName val="구의33고"/>
      <sheetName val="유림총괄"/>
      <sheetName val="N賃率_職"/>
      <sheetName val="양식_자재단가조사표"/>
      <sheetName val="부총"/>
      <sheetName val="기안"/>
      <sheetName val="guard(mac)"/>
      <sheetName val="제품목록"/>
      <sheetName val="통신물량"/>
      <sheetName val="기본"/>
      <sheetName val="공통(20-91)"/>
      <sheetName val="Macro3"/>
      <sheetName val="A1"/>
      <sheetName val="대운반(철재)"/>
      <sheetName val="SHL"/>
      <sheetName val="2.대외공문"/>
      <sheetName val="단위수량"/>
      <sheetName val="장비집계"/>
      <sheetName val="범례표"/>
      <sheetName val="건명"/>
      <sheetName val="수자재단위당"/>
      <sheetName val="표지 (2)"/>
      <sheetName val="환경평가"/>
      <sheetName val="인구"/>
      <sheetName val="형상"/>
      <sheetName val="재적표"/>
      <sheetName val="골재산출"/>
      <sheetName val="포장수량집계"/>
      <sheetName val="Baby일위대가"/>
      <sheetName val="전선 및 전선관"/>
      <sheetName val="공조기"/>
      <sheetName val="상반기손익차2총괄"/>
      <sheetName val="적용환율"/>
      <sheetName val="본사인상전"/>
      <sheetName val="-배수구조총재료"/>
      <sheetName val=" 갑지"/>
      <sheetName val="기계실냉난방"/>
      <sheetName val="학생내역"/>
      <sheetName val="표준건축비"/>
      <sheetName val="울산자금"/>
      <sheetName val="1공구(입찰내역)"/>
      <sheetName val="자동세륜기"/>
      <sheetName val="전산망"/>
      <sheetName val="위치조서"/>
      <sheetName val="콘_재료분리(1)"/>
      <sheetName val="1.CB"/>
      <sheetName val="변수"/>
      <sheetName val="옥외외등집계표"/>
      <sheetName val="기계실"/>
      <sheetName val="간접"/>
      <sheetName val="기준"/>
      <sheetName val="입력정보"/>
      <sheetName val="5.동별횡주관경"/>
      <sheetName val="CM 1"/>
      <sheetName val="LF자재단가"/>
      <sheetName val="장비 (2)"/>
      <sheetName val="수문일1"/>
      <sheetName val="투찰"/>
      <sheetName val="정산을지"/>
      <sheetName val="6. 수량산출서"/>
      <sheetName val="일위CODE"/>
      <sheetName val="동해title"/>
      <sheetName val="위치"/>
      <sheetName val="49일위"/>
      <sheetName val="22일위"/>
      <sheetName val="일위대가집계"/>
      <sheetName val="비교1"/>
      <sheetName val="철근량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표__지1"/>
      <sheetName val="1_설계조건1"/>
      <sheetName val="조도계산서_(도서)1"/>
      <sheetName val="I_설계조건1"/>
      <sheetName val="BH-1_(2)1"/>
      <sheetName val="4_전기1"/>
      <sheetName val="11_우각부_보강1"/>
      <sheetName val="제출내역_(2)1"/>
      <sheetName val="우수관매설및_우수받이1"/>
      <sheetName val="11_산출(전열)1"/>
      <sheetName val="6_산출(동력)1"/>
      <sheetName val="7_산출(TRAY)1"/>
      <sheetName val="노원열병합__건축공사기성내역서1"/>
      <sheetName val="3련_BOX1"/>
      <sheetName val="앉음벽_(2)1"/>
      <sheetName val="내역_ver1_01"/>
      <sheetName val="보고서_기기리스트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보고서_기기리스트1"/>
      <sheetName val="수배전(갑)"/>
      <sheetName val="실적공사비"/>
      <sheetName val="동물이동통로"/>
      <sheetName val="전압강하자료"/>
      <sheetName val="K1자재(3차등)"/>
      <sheetName val="제수변수량"/>
      <sheetName val="제품정보"/>
      <sheetName val="상품수불(합산)"/>
      <sheetName val="95MAKER"/>
      <sheetName val="재정비내역"/>
      <sheetName val="지적고시내역"/>
      <sheetName val="2련간지"/>
      <sheetName val="목록"/>
      <sheetName val="수량산출서 (2)"/>
      <sheetName val="계정"/>
      <sheetName val="구성비"/>
      <sheetName val="가설식당"/>
      <sheetName val="일위대가1"/>
      <sheetName val="COST"/>
      <sheetName val="내역서1999.8최종"/>
      <sheetName val="조경수량"/>
      <sheetName val="접속도수량집계표"/>
      <sheetName val="산출"/>
      <sheetName val="소방"/>
      <sheetName val="예산코드"/>
      <sheetName val="원가입력"/>
      <sheetName val="건축기술부대조건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공기압舓⿫_x0005_"/>
      <sheetName val="공기압妐&quot;姜"/>
      <sheetName val="토공 total"/>
      <sheetName val="변경내역"/>
      <sheetName val="토공 토적표"/>
      <sheetName val="자재단가리스트"/>
      <sheetName val="CON'C"/>
      <sheetName val="간접비"/>
      <sheetName val="참조 (2)"/>
      <sheetName val="효율표"/>
      <sheetName val="입력데이타(비인쇄용)"/>
      <sheetName val="I_설계조_x0000_"/>
      <sheetName val="수량명세서"/>
      <sheetName val="집계표(육상)"/>
      <sheetName val="현장경비"/>
      <sheetName val="목록표"/>
      <sheetName val="3BL공동구 수량"/>
      <sheetName val="Sheet17"/>
      <sheetName val="APT내역"/>
      <sheetName val="부대시설"/>
      <sheetName val="B"/>
      <sheetName val="기성(1차) "/>
      <sheetName val="NOMUBI"/>
      <sheetName val="sw1"/>
      <sheetName val="wall"/>
      <sheetName val="일위대_x0000__x0000_Ԁ_x0000_䀀"/>
      <sheetName val="조작대(1연)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5사남"/>
      <sheetName val="자재"/>
      <sheetName val="산근1"/>
      <sheetName val="전철"/>
      <sheetName val="포장(수량)-관로부"/>
      <sheetName val="현장조사"/>
      <sheetName val="현장실사자료"/>
      <sheetName val="esc"/>
      <sheetName val="맨홀수량"/>
      <sheetName val="수량산출서집계"/>
      <sheetName val="하수급견적대비"/>
      <sheetName val="안정검토"/>
      <sheetName val="NNV"/>
      <sheetName val="주bea_xdcf0_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관경별내역서"/>
      <sheetName val="1회"/>
      <sheetName val="노무비"/>
      <sheetName val="조립1부실적"/>
      <sheetName val="경비_원본"/>
      <sheetName val="변경명신물량 (2)"/>
      <sheetName val="토공(1)"/>
      <sheetName val="준공조서갑지"/>
      <sheetName val="일위대가(계측기설치)"/>
      <sheetName val="견적의뢰서"/>
      <sheetName val="난간벽단위"/>
      <sheetName val="토목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자갈,시멘트,모래산출"/>
      <sheetName val="현황산출서"/>
      <sheetName val="조도계산서_(도서_x0000_"/>
      <sheetName val="20관리비율"/>
      <sheetName val="설계서"/>
      <sheetName val="H-pile(298x299)"/>
      <sheetName val="H-pile(250x250)"/>
      <sheetName val="(당평)자재"/>
      <sheetName val="단위중량"/>
      <sheetName val="04변경-상하"/>
      <sheetName val="식음료"/>
      <sheetName val="apt수량"/>
      <sheetName val="현금"/>
      <sheetName val="첨부1"/>
      <sheetName val="지급자재"/>
      <sheetName val="LIST"/>
      <sheetName val="내역서(100%)"/>
      <sheetName val="전사 (2)"/>
      <sheetName val="BA (2)"/>
      <sheetName val="CP (2)"/>
      <sheetName val="시산표"/>
      <sheetName val="전기단가조사서"/>
      <sheetName val="인건-측정"/>
      <sheetName val="감가상각비대체내역"/>
      <sheetName val="미납품 현황"/>
      <sheetName val="新철폐복2"/>
      <sheetName val="新철폐복3"/>
      <sheetName val="新철폐복"/>
      <sheetName val="울산자동제어"/>
      <sheetName val="기성갑지"/>
      <sheetName val="조직"/>
      <sheetName val="갑지.을지"/>
      <sheetName val="기타"/>
      <sheetName val="S0"/>
      <sheetName val="을부담운반비"/>
      <sheetName val="MSS"/>
      <sheetName val="정화조"/>
      <sheetName val="정산서"/>
      <sheetName val="예산조서(전송)"/>
      <sheetName val="간접경상비"/>
      <sheetName val="REDUCER"/>
      <sheetName val="WE'T"/>
      <sheetName val="MIJIBI"/>
      <sheetName val="0Title"/>
      <sheetName val="할빙수"/>
      <sheetName val="가시설(TYPE-A)"/>
      <sheetName val="1-1평균터파기고(1)"/>
      <sheetName val="마스터원본"/>
      <sheetName val="간지"/>
      <sheetName val="보할"/>
      <sheetName val="날개수집"/>
      <sheetName val="아파트 "/>
      <sheetName val="J"/>
      <sheetName val="한일양산"/>
      <sheetName val="2-2.매출분석"/>
      <sheetName val="견적시담(송포2공구)"/>
      <sheetName val="수정계획3"/>
      <sheetName val="I_설계조多"/>
      <sheetName val="일위1"/>
      <sheetName val="우석문틀"/>
      <sheetName val="선정요령"/>
      <sheetName val="부대대비"/>
      <sheetName val="냉연집계"/>
      <sheetName val="15100"/>
      <sheetName val="담보"/>
      <sheetName val="각종양식"/>
      <sheetName val="&lt;--"/>
      <sheetName val="2"/>
      <sheetName val="F4-F7"/>
      <sheetName val="자재집계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위대가목록표"/>
      <sheetName val="교대(A1)"/>
      <sheetName val="집계"/>
      <sheetName val="기준액"/>
      <sheetName val="설계내역(2001)"/>
      <sheetName val="다곡2교"/>
      <sheetName val="제조노임"/>
      <sheetName val="시추조사비"/>
      <sheetName val="인입관수량총괄"/>
      <sheetName val="STEEL BOX 단면설계(SEC.8)"/>
      <sheetName val="물류최종8월7"/>
      <sheetName val="유효폭의 계산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영업소실적"/>
      <sheetName val="과업지시서"/>
      <sheetName val="1,2,3,4_x0000__x0000_界Þ多⽬"/>
      <sheetName val="1,2,3,4_x0005__x0000__x0000__x0000__x0000_"/>
      <sheetName val="개요2"/>
      <sheetName val="2분기"/>
      <sheetName val="예산실적전체당월"/>
      <sheetName val="송전기본"/>
      <sheetName val="기존단가 (2)"/>
      <sheetName val="대_x0000__x0000_"/>
      <sheetName val="2.단면가정 (양곡1교)"/>
      <sheetName val="단가비교표_공통1"/>
      <sheetName val="사업부구분코드"/>
      <sheetName val="급,배기팬"/>
      <sheetName val="건축원가계산서"/>
      <sheetName val="판정1교토공"/>
      <sheetName val="덤프트럭계수"/>
      <sheetName val="05년 상"/>
      <sheetName val="영흥TL(UP,DOWN) "/>
      <sheetName val="Scenario"/>
      <sheetName val="8.PILE  (돌출)"/>
      <sheetName val="DTCT"/>
      <sheetName val="세목별"/>
      <sheetName val="설-원가"/>
      <sheetName val="95년12월말"/>
      <sheetName val="11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갑지_설계 내역서"/>
      <sheetName val="단가조사-1"/>
      <sheetName val="수량계산"/>
      <sheetName val="일위산출"/>
      <sheetName val="용산1(해보)"/>
      <sheetName val="집계장"/>
      <sheetName val="종단계산"/>
      <sheetName val="데이터유효성검사자료"/>
      <sheetName val="자격 땡겨오기"/>
      <sheetName val="화설내"/>
      <sheetName val="내역1"/>
      <sheetName val="설명서 "/>
      <sheetName val="FACTOR"/>
      <sheetName val="인적사항(누적)"/>
      <sheetName val="건축집계"/>
      <sheetName val="부하LOAD"/>
      <sheetName val="배수관연장조서"/>
      <sheetName val="임차비용"/>
      <sheetName val="기본설계기준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관급현황"/>
      <sheetName val="기술조건"/>
      <sheetName val="1.내역(청.하역장전등)"/>
      <sheetName val="기계"/>
      <sheetName val="전도품의"/>
      <sheetName val="원료"/>
      <sheetName val="WEON"/>
      <sheetName val="7_산출(⠀榅弁䘿_x0000_"/>
      <sheetName val="수완하도"/>
      <sheetName val="김포내역"/>
      <sheetName val="보활"/>
      <sheetName val="집행(2-1)"/>
      <sheetName val="ITB COST"/>
      <sheetName val="일위대"/>
      <sheetName val="일위대㐀븁"/>
      <sheetName val="GDP"/>
      <sheetName val="일일입력"/>
      <sheetName val="품목등록"/>
      <sheetName val="만년달력"/>
      <sheetName val="자재테이블"/>
      <sheetName val="시운전"/>
      <sheetName val="DHEQ㧈讄䰀漐"/>
      <sheetName val="제수문집계"/>
      <sheetName val="램머"/>
      <sheetName val="단양 00 아파트-세부내역"/>
      <sheetName val="실_인건비(5월부터)"/>
      <sheetName val="현장별정리"/>
      <sheetName val=" FURNACE현설"/>
      <sheetName val="97 사업추정(WEKI)"/>
      <sheetName val="10공-_x0000_Ԁ"/>
      <sheetName val="2000.05"/>
      <sheetName val="수토공단위당"/>
      <sheetName val="부안변전"/>
      <sheetName val="매출그래프"/>
      <sheetName val="6동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제1영업소"/>
      <sheetName val="제2영업소"/>
      <sheetName val="제3영업소"/>
      <sheetName val="결재_x0000_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6_산출닑⾱_x0005__x0000_"/>
      <sheetName val="코_x0000_"/>
      <sheetName val="단가산출(T)"/>
      <sheetName val="기타#9"/>
      <sheetName val="직접뀀鞖/_x0000_"/>
      <sheetName val="학익동신동아5차CD365"/>
      <sheetName val="문10"/>
      <sheetName val="건축공사집계"/>
      <sheetName val="설변단가적용현황"/>
      <sheetName val="변경내역서"/>
      <sheetName val="품셈총괄표"/>
      <sheetName val="Chiet tinh dz35"/>
      <sheetName val="RATE"/>
      <sheetName val=" 견적서"/>
      <sheetName val="미장"/>
      <sheetName val="철골"/>
      <sheetName val="매입"/>
      <sheetName val="4.2.1 마루높이 검토"/>
      <sheetName val="하조서"/>
      <sheetName val="2002상반기노임기준"/>
      <sheetName val="JUCK"/>
      <sheetName val="내역_verᔈ_x0000__x0000_"/>
      <sheetName val="계산_x0000__x0000_"/>
      <sheetName val="정리계槜〚_x0000__x0000_䇀"/>
      <sheetName val="수량산출목록표"/>
      <sheetName val="LD"/>
      <sheetName val="본사업"/>
      <sheetName val="총투자비"/>
      <sheetName val="ASP"/>
      <sheetName val="원_x0000__x0000_"/>
      <sheetName val="재료할증"/>
      <sheetName val="산출근거#2-3"/>
      <sheetName val="설계예산서(2_소천우회토목)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자가"/>
      <sheetName val="일반수량총괄집계"/>
      <sheetName val="업체별기성내역"/>
      <sheetName val="투찰(하수)"/>
      <sheetName val="설계명세"/>
      <sheetName val="TABLE DB"/>
      <sheetName val="쌍용 data base"/>
      <sheetName val="수량산출서 갑지"/>
      <sheetName val="품셈 "/>
      <sheetName val="음성cable"/>
      <sheetName val="M-EMS GP-570(BIT)"/>
      <sheetName val="유지정비"/>
      <sheetName val="용역인건비"/>
      <sheetName val="design_crit_x0000__x0000__x0005__x0000_"/>
      <sheetName val="토공(완충)"/>
      <sheetName val="시운전绸7"/>
      <sheetName val="6__안전관慨⻥"/>
      <sheetName val="오동"/>
      <sheetName val="대조"/>
      <sheetName val="나한"/>
      <sheetName val="단가시흥"/>
      <sheetName val="8.설치품셈"/>
      <sheetName val="구조물터파기수량집계"/>
      <sheetName val="일위집계"/>
      <sheetName val="Data&amp;Result"/>
      <sheetName val="신대방33(적용)"/>
      <sheetName val="내역서 제출"/>
      <sheetName val="돈암사업"/>
      <sheetName val="DATA LISTS"/>
      <sheetName val="자단"/>
      <sheetName val="장문교(대전)"/>
      <sheetName val="Bảng mã VT"/>
      <sheetName val="plan&amp;section_of__x0000__x0000__x0005__x0000_冰﹢Ƚ_x0000__x0000__x0000_"/>
      <sheetName val="공량·_x0000__x0000_"/>
      <sheetName val="공량×"/>
      <sheetName val="설원"/>
      <sheetName val="물가시세"/>
      <sheetName val="가로등내역서"/>
      <sheetName val="보고"/>
      <sheetName val="계정1"/>
      <sheetName val="공사비예산서"/>
      <sheetName val="자재기성 신청서.xlsx"/>
      <sheetName val="[입찰안.xls][입찰안.xls]직접뀀鞖/_x0000_"/>
      <sheetName val="[입찰안.xls]직접뀀鞖/_x0000_"/>
      <sheetName val="3련_B䀀㽚"/>
      <sheetName val="시약"/>
      <sheetName val="내역(인테리어 실내)(도급)"/>
      <sheetName val="내역(인테리어 실외)(도급)"/>
      <sheetName val="9GNG운¼"/>
      <sheetName val="주bea?"/>
      <sheetName val="납부서"/>
      <sheetName val="소포내역_x0000__x0000__x0005__x0000_"/>
      <sheetName val="마감산출"/>
      <sheetName val="토공집계표"/>
      <sheetName val="수량산출서집계(_x0000__x0000__x0005__x0000_"/>
      <sheetName val="수량산출서집계(_x0000__x0000__x0005__x0000_瞀"/>
      <sheetName val="정리계槜で_x0000__x0000_ｐ"/>
      <sheetName val="정리계槜で_x0000__x0000_㟠"/>
      <sheetName val="장비가동"/>
      <sheetName val="공사비예"/>
      <sheetName val="b_balju_cho"/>
      <sheetName val="조직관리비"/>
      <sheetName val="수선비"/>
      <sheetName val="원가명세"/>
      <sheetName val="사발차명세표"/>
      <sheetName val="손익"/>
      <sheetName val="분개장·원장"/>
      <sheetName val="토공_total"/>
      <sheetName val="공기압舓⿫"/>
      <sheetName val="기성(1차)_"/>
      <sheetName val="요율표"/>
      <sheetName val="사진첩"/>
      <sheetName val="7월11일"/>
      <sheetName val="전기2005"/>
      <sheetName val="통신2005"/>
      <sheetName val="공사비증감"/>
      <sheetName val="VXXXXXXX"/>
      <sheetName val="중기조종사 단위단가"/>
      <sheetName val="참조표"/>
      <sheetName val="pile_bearing_capa_&amp;_¬웰ﾕ쀀_x0005_"/>
      <sheetName val="pile_bearing_capa_&amp;_¬웰ﾕ_x0000_ﳪ_x0005_"/>
      <sheetName val="뚝토공"/>
      <sheetName val="수량"/>
      <sheetName val="wbs2차"/>
      <sheetName val="0.목록1"/>
      <sheetName val="조도계산서Å_x0000_Ԁ_x0000__x0000_"/>
      <sheetName val="조도계산서Å_x0000_Ԁ_x0000_耀"/>
      <sheetName val="일위(토,포,부)"/>
      <sheetName val="공기압¬_x0000_Ԁ"/>
      <sheetName val="[입찰안.xls][입찰안.xls][입찰안.xls]B_63"/>
      <sheetName val="3련_Bꨀ덽"/>
      <sheetName val="working_load_at０ʵŚÃ堠ᴕ_x0000__x0000__x0000__x0000__x0000__x0000_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CONCRETE"/>
      <sheetName val="5호광장_(만점)3"/>
      <sheetName val="인천국제_(만점)_(2)3"/>
      <sheetName val="Total_단위경유량집계3"/>
      <sheetName val="토공유동표(전체_당초)3"/>
      <sheetName val="준검_내역서3"/>
      <sheetName val="1_수인터널3"/>
      <sheetName val="BH-1_(2)3"/>
      <sheetName val="표__지3"/>
      <sheetName val="投标材料清单_2"/>
      <sheetName val="앉음벽_(2)3"/>
      <sheetName val="4_전기3"/>
      <sheetName val="_HIT__HMC_견적_3900_3"/>
      <sheetName val="I_설계조건3"/>
      <sheetName val="7__현장관리비_3"/>
      <sheetName val="6__안전관리비3"/>
      <sheetName val="노원열병합__건축공사기성내역서3"/>
      <sheetName val="1_설계조건3"/>
      <sheetName val="조도계산서_(도서)3"/>
      <sheetName val="소포내역_(2)3"/>
      <sheetName val="MSS_23"/>
      <sheetName val="11_산출(전열)3"/>
      <sheetName val="6_산출(동력)3"/>
      <sheetName val="7_산출(TRAY)3"/>
      <sheetName val="5_산출(전력)2"/>
      <sheetName val="수량산출서(전력간선_지하D_C)2"/>
      <sheetName val="우수관매설및_우수받이3"/>
      <sheetName val="11_우각부_보강3"/>
      <sheetName val="제출내역_(2)3"/>
      <sheetName val="내___역2"/>
      <sheetName val="내역_ver1_03"/>
      <sheetName val="플랜트_설치2"/>
      <sheetName val="plan&amp;section_of_foundation3"/>
      <sheetName val="pile_bearing_capa_&amp;_arrenge3"/>
      <sheetName val="working_load_at_the_btm_ft_3"/>
      <sheetName val="stability_check3"/>
      <sheetName val="design_criteria3"/>
      <sheetName val="2_1__노무비_평균단가산출2"/>
      <sheetName val="보고서_기기리스트2"/>
      <sheetName val="3련_BOX3"/>
      <sheetName val="배수내역_(2)2"/>
      <sheetName val="배수공_시멘트_및_골재량_산출2"/>
      <sheetName val="A_견적2"/>
      <sheetName val="unit_42"/>
      <sheetName val="spc_배관견적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Sheet1_(2)1"/>
      <sheetName val="Eq__Mobilization2"/>
      <sheetName val="노무비_근거1"/>
      <sheetName val="제수변_수량집계표(보통)1"/>
      <sheetName val="장비_(2)1"/>
      <sheetName val="3BL공동구_수량1"/>
      <sheetName val="5_동별횡주관경1"/>
      <sheetName val="암거_제원표1"/>
      <sheetName val="CM_11"/>
      <sheetName val="_갑지1"/>
      <sheetName val="6__수량산출서1"/>
      <sheetName val="참조_(2)1"/>
      <sheetName val="일위대가_1"/>
      <sheetName val="4_LINE1"/>
      <sheetName val="7_th1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수량산출서_(2)"/>
      <sheetName val="1_CB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전사_(2)"/>
      <sheetName val="BA_(2)"/>
      <sheetName val="CP_(2)"/>
      <sheetName val="토공_토적표"/>
      <sheetName val="4__VOs_summary"/>
      <sheetName val="주bea"/>
      <sheetName val="변경명신물량_(2)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기존단가_(2)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단_x0005__x0000_"/>
      <sheetName val="세부내역서"/>
      <sheetName val="[입찰안.xls][입찰안.xls][입찰안.xls]B_62"/>
      <sheetName val="[입찰안.xls][입찰안.xls][입찰안.xls]B_61"/>
      <sheetName val="[입찰안.xls][입찰안.xls][입찰안.xls]B__2"/>
      <sheetName val="Front"/>
      <sheetName val="[입찰안.xls][입찰안.xls][입찰안.xls]B_10"/>
      <sheetName val="[입찰안.xls][입찰안.xls][입찰안.xls]B__3"/>
      <sheetName val="[입찰안.xls][입찰안.xls][입찰안.xls]B__7"/>
      <sheetName val="[입찰안.xls][입찰안.xls][입찰안.xls]B__4"/>
      <sheetName val="[입찰안.xls][입찰안.xls][입찰안.xls]B__5"/>
      <sheetName val="[입찰안.xls][입찰안.xls][입찰안.xls]B__6"/>
      <sheetName val="[입찰안.xls][입찰안.xls][입찰안.xls]B__8"/>
      <sheetName val="[입찰안.xls][입찰안.xls][입찰안.xls]B__9"/>
      <sheetName val="식재"/>
      <sheetName val="시설물"/>
      <sheetName val="식재출력용"/>
      <sheetName val="유지관리"/>
      <sheetName val="일위대가(집계_x0000_"/>
      <sheetName val="교량전기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예산M12A"/>
      <sheetName val="원가&amp;하도급원가"/>
      <sheetName val="[입찰안.xls][입찰안.xls][입찰안.xls]___2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현장경비(공사금액별)"/>
      <sheetName val="(원)기흥상갈"/>
      <sheetName val="부안일위"/>
      <sheetName val="만봉용지매수비(총괄)"/>
      <sheetName val="적산"/>
      <sheetName val="자격증"/>
      <sheetName val="제잡비1"/>
      <sheetName val="[입찰안.xls][입찰안.xls][입찰안.xls]B_18"/>
      <sheetName val="[입찰안.xls][입찰안.xls][입찰안.xls]B_16"/>
      <sheetName val="[입찰안.xls][입찰안.xls][입찰안.xls]B_17"/>
      <sheetName val="[입찰안.xls][입찰안.xls][입찰안.xls]B_20"/>
      <sheetName val="[입찰안.xls][입찰안.xls][입찰안.xls]B_19"/>
      <sheetName val="[입찰안.xls][입찰안.xls][입찰안.xls]B_21"/>
      <sheetName val="[입찰안.xls][입찰안.xls][입찰안.xls]B_33"/>
      <sheetName val="[입찰안.xls][입찰안.xls][입찰안.xls]B_31"/>
      <sheetName val="[입찰안.xls][입찰안.xls][입찰안.xls]B_22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23"/>
      <sheetName val="[입찰안.xls][입찰안.xls][입찰안.xls]B_24"/>
      <sheetName val="[입찰안.xls][입찰안.xls][입찰안.xls]B_25"/>
      <sheetName val="[입찰안.xls][입찰안.xls][입찰안.xls]B_26"/>
      <sheetName val="[입찰안.xls][입찰안.xls][입찰안.xls]B_27"/>
      <sheetName val="[입찰안.xls][입찰안.xls][입찰안.xls]B_34"/>
      <sheetName val="[입찰안.xls][입찰안.xls][입찰안.xls]B_32"/>
      <sheetName val="[입찰안.xls][입찰안.xls][입찰안.xls]B_35"/>
      <sheetName val="[입찰안.xls][입찰안.xls][입찰안.xls]B_37"/>
      <sheetName val="[입찰안.xls][입찰안.xls][입찰안.xls]B_36"/>
      <sheetName val="PROJ. DATA"/>
      <sheetName val=" Beams Sched "/>
      <sheetName val="현우실적"/>
      <sheetName val="cal1"/>
      <sheetName val="bqmpaloc"/>
      <sheetName val="[입찰안.xls][입찰안.xls][입찰안.xls]B_40"/>
      <sheetName val="[입찰안.xls][입찰안.xls][입찰안.xls]B_41"/>
      <sheetName val="[입찰안.xls][입찰안.xls][입찰안.xls]B_42"/>
      <sheetName val="발주내역"/>
      <sheetName val="nhôm 1,2mm"/>
      <sheetName val="nhôm 1,4mm"/>
      <sheetName val="[입찰안.xls][입찰안.xls][입찰안.xls]B_38"/>
      <sheetName val="[입찰안.xls][입찰안.xls][입찰안.xls]B_39"/>
      <sheetName val="[입찰안.xls][입찰안.xls][입찰안.xls]B_43"/>
      <sheetName val="발주A"/>
      <sheetName val="H-PILE수량집계"/>
      <sheetName val="1,2,3,4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[입찰안.xls][입찰안.xls][입찰안.xls]B_46"/>
      <sheetName val="[입찰안.xls][입찰안.xls][입찰안.xls]B_45"/>
      <sheetName val="[입찰안.xls][입찰안.xls][입찰안.xls]B_44"/>
      <sheetName val="[입찰안.xls][입찰안.xls][입찰안.xls]B_49"/>
      <sheetName val="[입찰안.xls][입찰안.xls][입찰안.xls]B_50"/>
      <sheetName val="[입찰안.xls][입찰안.xls][입찰안.xls]B_48"/>
      <sheetName val="[입찰안.xls][입찰안.xls][입찰안.xls]B_47"/>
      <sheetName val="[입찰안.xls][입찰안.xls][입찰안.xls]B_53"/>
      <sheetName val="[입찰안.xls][입찰안.xls][입찰안.xls]B_51"/>
      <sheetName val="[입찰안.xls][입찰안.xls][입찰안.xls]B_52"/>
      <sheetName val="[입찰안.xls][입찰안.xls][입찰안.xls]B_56"/>
      <sheetName val="[입찰안.xls][입찰안.xls][입찰안.xls]B_54"/>
      <sheetName val="[입찰안.xls][입찰안.xls][입찰안.xls]B_55"/>
      <sheetName val="일위총괄표"/>
      <sheetName val="[입찰안.xls][입찰안.xls][입찰안.xls]B_58"/>
      <sheetName val="거래처CODE"/>
      <sheetName val="[입찰안.xls][입찰안.xls][입찰안.xls]B_57"/>
      <sheetName val="CableSchedule"/>
      <sheetName val="차량(구)"/>
      <sheetName val="배수로집계"/>
      <sheetName val="현장"/>
      <sheetName val="참고자료"/>
      <sheetName val="대차대조표"/>
      <sheetName val="손익계산서"/>
      <sheetName val="이익잉여금"/>
      <sheetName val="상세손익"/>
      <sheetName val="수량산출서집´_x0000_Ԁ_x0000_耀֜䌛"/>
      <sheetName val="자재대"/>
      <sheetName val="입상내역"/>
      <sheetName val="빗물받이(910-510-410)"/>
      <sheetName val="손익차9월頀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조경수볰"/>
      <sheetName val="을지"/>
      <sheetName val="[입찰안.xls][입찰안.xls][입찰안.xls]B_59"/>
      <sheetName val="NP-총정리"/>
      <sheetName val="[입찰안.xls][입찰안.xls][입찰안.xls]B_60"/>
      <sheetName val="[입찰안.xls][입찰안.xls][입찰안.xls]B_67"/>
      <sheetName val="[입찰안.xls][입찰안.xls][입찰안.xls]B_66"/>
      <sheetName val="[입찰안.xls][입찰안.xls][입찰안.xls]B_64"/>
      <sheetName val="[입찰안.xls][입찰안.xls][입찰안.xls]B_65"/>
      <sheetName val="[입찰안.xls][입찰안.xls][입찰안.xls]B_68"/>
      <sheetName val="[입찰안.xls][입찰안.xls][입찰안.xls]B_69"/>
      <sheetName val="[입찰안.xls][입찰안.xls][입찰안.xls]B_70"/>
      <sheetName val="[입찰안.xls][입찰안.xls][입찰안.xls]B_71"/>
      <sheetName val="[입찰안.xls][입찰안.xls][입찰안.xls]B_73"/>
      <sheetName val="[입찰안.xls][입찰안.xls][입찰안.xls]B_7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 refreshError="1"/>
      <sheetData sheetId="879" refreshError="1"/>
      <sheetData sheetId="880" refreshError="1"/>
      <sheetData sheetId="881" refreshError="1"/>
      <sheetData sheetId="882"/>
      <sheetData sheetId="883"/>
      <sheetData sheetId="884" refreshError="1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 refreshError="1"/>
      <sheetData sheetId="921" refreshError="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/>
      <sheetData sheetId="118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/>
      <sheetData sheetId="1247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 refreshError="1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/>
      <sheetData sheetId="1442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 refreshError="1"/>
      <sheetData sheetId="1534" refreshError="1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 refreshError="1"/>
      <sheetData sheetId="1624" refreshError="1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 refreshError="1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 refreshError="1"/>
      <sheetData sheetId="1784" refreshError="1"/>
      <sheetData sheetId="1785" refreshError="1"/>
      <sheetData sheetId="1786" refreshError="1"/>
      <sheetData sheetId="1787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/>
      <sheetData sheetId="1812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/>
      <sheetData sheetId="1941"/>
      <sheetData sheetId="1942"/>
      <sheetData sheetId="1943" refreshError="1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/>
      <sheetData sheetId="1959"/>
      <sheetData sheetId="1960"/>
      <sheetData sheetId="1961"/>
      <sheetData sheetId="1962"/>
      <sheetData sheetId="1963" refreshError="1"/>
      <sheetData sheetId="1964" refreshError="1"/>
      <sheetData sheetId="1965" refreshError="1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 refreshError="1"/>
      <sheetData sheetId="2016" refreshError="1"/>
      <sheetData sheetId="2017" refreshError="1"/>
      <sheetData sheetId="2018"/>
      <sheetData sheetId="2019" refreshError="1"/>
      <sheetData sheetId="2020"/>
      <sheetData sheetId="2021"/>
      <sheetData sheetId="2022"/>
      <sheetData sheetId="2023" refreshError="1"/>
      <sheetData sheetId="2024" refreshError="1"/>
      <sheetData sheetId="2025"/>
      <sheetData sheetId="2026"/>
      <sheetData sheetId="2027"/>
      <sheetData sheetId="2028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 refreshError="1"/>
      <sheetData sheetId="2060"/>
      <sheetData sheetId="2061" refreshError="1"/>
      <sheetData sheetId="2062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 refreshError="1"/>
      <sheetData sheetId="2274" refreshError="1"/>
      <sheetData sheetId="2275" refreshError="1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/>
      <sheetData sheetId="2311" refreshError="1"/>
      <sheetData sheetId="2312" refreshError="1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자재단가"/>
      <sheetName val="수자재단위당"/>
      <sheetName val="수자재산출"/>
      <sheetName val="평자재단가"/>
      <sheetName val="평자재단위당"/>
      <sheetName val="평자재산출"/>
      <sheetName val="중기일람"/>
      <sheetName val="중기"/>
      <sheetName val="자재운반"/>
      <sheetName val="자재운반도"/>
      <sheetName val="단가"/>
      <sheetName val="작성개요"/>
      <sheetName val="건축일위"/>
      <sheetName val="그라우팅일위"/>
      <sheetName val="호표"/>
      <sheetName val="약품공급2"/>
      <sheetName val="sw1"/>
      <sheetName val="NOMUBI"/>
      <sheetName val="1안"/>
      <sheetName val="공정코드"/>
      <sheetName val="지하"/>
      <sheetName val="수량산출"/>
      <sheetName val="직재"/>
      <sheetName val="정렬"/>
      <sheetName val="기계경비"/>
      <sheetName val="적용토목"/>
      <sheetName val="직노"/>
      <sheetName val="기본일위"/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DAN1"/>
      <sheetName val="LH3 동양시스템"/>
      <sheetName val="공사비"/>
      <sheetName val="설계내역서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차액보증"/>
      <sheetName val="I一般比"/>
      <sheetName val="기아대교"/>
      <sheetName val="BID"/>
      <sheetName val="입찰보고"/>
      <sheetName val="동원인원계획표"/>
      <sheetName val="일위대가"/>
      <sheetName val="설계내역서"/>
      <sheetName val="Data&amp;Result"/>
      <sheetName val="설직재-1"/>
      <sheetName val="관급"/>
      <sheetName val="원가계산서"/>
      <sheetName val="참조자료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실행철강하도"/>
      <sheetName val="Qheet6"/>
      <sheetName val="입찰안"/>
      <sheetName val="준검 내역서"/>
      <sheetName val="차액보증"/>
      <sheetName val="산출내역서"/>
      <sheetName val="주차구획선수량"/>
      <sheetName val="내역서"/>
      <sheetName val="공사개요"/>
      <sheetName val="갑지"/>
      <sheetName val="자재단가비교표"/>
      <sheetName val="일위대가"/>
      <sheetName val="내역"/>
      <sheetName val="가도공"/>
      <sheetName val="신공항A-9(원가수정)"/>
      <sheetName val="개요"/>
      <sheetName val="부대tu"/>
      <sheetName val="#REF"/>
      <sheetName val="입적표"/>
      <sheetName val="하조서"/>
      <sheetName val="한강운반비"/>
      <sheetName val="재개발"/>
      <sheetName val="저"/>
      <sheetName val="정부노임단가"/>
      <sheetName val="데리네이타현황"/>
      <sheetName val="A-4"/>
      <sheetName val="서∼군(2)"/>
      <sheetName val="금호"/>
      <sheetName val="변경비교-을"/>
      <sheetName val="6공구(당초)"/>
      <sheetName val="품의서"/>
      <sheetName val="BID"/>
      <sheetName val="소야공정계획표"/>
      <sheetName val="후다내역"/>
      <sheetName val="노임단가"/>
      <sheetName val="도급"/>
      <sheetName val="토적집계"/>
      <sheetName val="설계예산서"/>
      <sheetName val="98NS-N"/>
      <sheetName val="SG"/>
      <sheetName val="공업용수관로"/>
      <sheetName val="목차"/>
      <sheetName val="2.대외공문"/>
      <sheetName val="기초코드"/>
      <sheetName val="을"/>
      <sheetName val="98지급계획"/>
      <sheetName val="SP-B1"/>
      <sheetName val="토목주소"/>
      <sheetName val="결과조달"/>
      <sheetName val="SANTOGO"/>
      <sheetName val="충주"/>
      <sheetName val="지주설치제원"/>
      <sheetName val="일위(토목)"/>
      <sheetName val="기본단가"/>
      <sheetName val="설 계"/>
      <sheetName val="경비"/>
      <sheetName val="대로근거"/>
      <sheetName val="중로근거"/>
      <sheetName val="45,46"/>
      <sheetName val="자재단가"/>
      <sheetName val="1.수인터널"/>
      <sheetName val="일위대가표"/>
      <sheetName val="입찰품의서"/>
      <sheetName val="0.0ControlSheet"/>
      <sheetName val="0.1keyAssumption"/>
      <sheetName val="실행대비"/>
      <sheetName val="시화점실행"/>
      <sheetName val="대비"/>
      <sheetName val="시공여유율"/>
      <sheetName val="물가시세"/>
      <sheetName val="Total"/>
      <sheetName val="낙찰표"/>
      <sheetName val="부대내역"/>
      <sheetName val="6PILE  (돌출)"/>
      <sheetName val="eq_data"/>
      <sheetName val="건축내역서"/>
      <sheetName val="맨홀수량"/>
      <sheetName val="특수선일위대가"/>
      <sheetName val="준공조서갑지"/>
      <sheetName val="흥양2교토공집계표"/>
      <sheetName val="갑지(추정)"/>
      <sheetName val="단가비교표"/>
      <sheetName val="횡배수관토공수량"/>
      <sheetName val="실행내역서"/>
      <sheetName val="전기공사"/>
      <sheetName val="공문(신)"/>
      <sheetName val="설계"/>
      <sheetName val="공통가설"/>
      <sheetName val="총괄-1"/>
      <sheetName val="단"/>
      <sheetName val="3차준공"/>
      <sheetName val="AS포장복구 "/>
      <sheetName val="기계내역"/>
      <sheetName val="입력시트"/>
      <sheetName val="초기화면"/>
      <sheetName val="2000년1차"/>
      <sheetName val="단가산출서"/>
      <sheetName val="DATA"/>
      <sheetName val="하수급견적대비"/>
      <sheetName val="DATE"/>
      <sheetName val="원형1호맨홀토공수량"/>
      <sheetName val="Dae_Jiju"/>
      <sheetName val="Sikje_ingun"/>
      <sheetName val="TREE_D"/>
      <sheetName val="Sheet1 (2)"/>
      <sheetName val="상-교대(A1-A2)"/>
      <sheetName val="A-7-1LINE(수량)"/>
      <sheetName val="여과지동"/>
      <sheetName val="기초자료"/>
      <sheetName val="노임"/>
      <sheetName val="건축내역"/>
      <sheetName val="공제구간조서"/>
      <sheetName val="내역(최종본4.5)"/>
      <sheetName val="보할"/>
      <sheetName val="장비집계"/>
      <sheetName val="배수통관(좌)"/>
      <sheetName val="강교(Sub)"/>
      <sheetName val="토사(PE)"/>
      <sheetName val="몰탈재료산출"/>
      <sheetName val="ABUT수량-A1"/>
      <sheetName val="연결임시"/>
      <sheetName val="BJJIN"/>
      <sheetName val="가시설"/>
      <sheetName val="총괄내역서"/>
      <sheetName val="위치조서"/>
      <sheetName val="대치판정"/>
      <sheetName val="인건-측정"/>
      <sheetName val="증감대비"/>
      <sheetName val="입출재고현황 (2)"/>
      <sheetName val="수문일1"/>
      <sheetName val="2000년하반기"/>
      <sheetName val="현장관리"/>
      <sheetName val="표지"/>
      <sheetName val="광산내역"/>
      <sheetName val="type-F"/>
      <sheetName val="1.취수장"/>
      <sheetName val="9GNG운반"/>
      <sheetName val="TYPE-A"/>
      <sheetName val="배관단가조사서"/>
      <sheetName val="실행내역"/>
      <sheetName val="원본(갑지)"/>
      <sheetName val="4.내진설계"/>
      <sheetName val="I一般比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N賃率-職"/>
      <sheetName val="공사비총괄표"/>
      <sheetName val="전신"/>
      <sheetName val="수량조서"/>
      <sheetName val="1_수인터널"/>
      <sheetName val="6PILE__(돌출)"/>
      <sheetName val="2_대외공문"/>
      <sheetName val="설_계"/>
      <sheetName val="AS포장복구_"/>
      <sheetName val="수량산출"/>
      <sheetName val="을지"/>
      <sheetName val="전체_1설계"/>
      <sheetName val="간접비"/>
      <sheetName val="ELECTRIC"/>
      <sheetName val="기성신청"/>
      <sheetName val="전기일위대가"/>
      <sheetName val="토공사"/>
      <sheetName val="토목내역"/>
      <sheetName val="일위대가(계측기설치)"/>
      <sheetName val="구천"/>
      <sheetName val="적용대가"/>
      <sheetName val="인건비 "/>
      <sheetName val="교대(A1)"/>
      <sheetName val="직노"/>
      <sheetName val="물량표"/>
      <sheetName val="교각1"/>
      <sheetName val="수로단위수량"/>
      <sheetName val="접속도로1"/>
      <sheetName val="관일"/>
      <sheetName val="APT"/>
      <sheetName val="BSD (2)"/>
      <sheetName val="nys"/>
      <sheetName val="제잡비.xls"/>
      <sheetName val="EQUIP-H"/>
      <sheetName val="3BL공동구 수량"/>
      <sheetName val="산출내역서집계표"/>
      <sheetName val="2.고용보험료산출근거"/>
      <sheetName val="자재"/>
      <sheetName val="공종별산출내역서"/>
      <sheetName val="조명시설"/>
      <sheetName val="코드표"/>
      <sheetName val="Type(123)"/>
      <sheetName val="s"/>
      <sheetName val=" 총괄표"/>
      <sheetName val="설계예산"/>
      <sheetName val="wall"/>
      <sheetName val="일위대가(가설)"/>
      <sheetName val="공사"/>
      <sheetName val="단면가정"/>
      <sheetName val="설계조건"/>
      <sheetName val="부재력정리"/>
      <sheetName val="4)유동표"/>
      <sheetName val="실행내역서 "/>
      <sheetName val="관급"/>
      <sheetName val="단가조사"/>
      <sheetName val="Front"/>
      <sheetName val="철거산출근거"/>
      <sheetName val="단가"/>
      <sheetName val="일위대가(1)"/>
      <sheetName val="인건비"/>
      <sheetName val="전신환매도율"/>
      <sheetName val="설직재-1"/>
      <sheetName val="손익현황"/>
      <sheetName val="현황CODE"/>
      <sheetName val="6호기"/>
      <sheetName val="수자재단위당"/>
      <sheetName val="가격조사서"/>
      <sheetName val="최초침전지집계표"/>
      <sheetName val="세금자료"/>
      <sheetName val="자재목록"/>
      <sheetName val="중기목록"/>
      <sheetName val="단가목록"/>
      <sheetName val="일위목록"/>
      <sheetName val="노임목록"/>
      <sheetName val="집계"/>
      <sheetName val="날개벽(시점좌측)"/>
      <sheetName val="공사비예산서(토목분)"/>
      <sheetName val="노무비"/>
      <sheetName val="2000전체분"/>
      <sheetName val="1.설계기준"/>
      <sheetName val="부하(성남)"/>
      <sheetName val="부하계산서"/>
      <sheetName val="골조시행"/>
      <sheetName val="수량산출서"/>
      <sheetName val="1. 설계조건 2.단면가정 3. 하중계산"/>
      <sheetName val="DATA 입력란"/>
      <sheetName val="투찰(하수)"/>
      <sheetName val="원가계산 (2)"/>
      <sheetName val="포장공자재집계표"/>
      <sheetName val="96보완계획7.12"/>
      <sheetName val="수량3"/>
      <sheetName val="STAND20"/>
      <sheetName val="확약서"/>
      <sheetName val="F4-F7"/>
      <sheetName val="장비당단가 (1)"/>
      <sheetName val="Sheet2 (2)"/>
      <sheetName val="업무"/>
      <sheetName val="전차선로 물량표"/>
      <sheetName val="공통(20-91)"/>
      <sheetName val="TB-내역서"/>
      <sheetName val="현대물량"/>
      <sheetName val="경영혁신본부"/>
      <sheetName val="CONCRETE"/>
      <sheetName val="MOTOR"/>
      <sheetName val="98수문일위"/>
      <sheetName val="원가서"/>
      <sheetName val="내역서01"/>
      <sheetName val="교각계산"/>
      <sheetName val="Eq. Mobilization"/>
      <sheetName val="토공(우물통,기타) "/>
      <sheetName val="명단"/>
      <sheetName val="부대입찰 내역서"/>
      <sheetName val="신대방33(적용)"/>
      <sheetName val="포장단면별단위수량"/>
      <sheetName val="마산방향"/>
      <sheetName val="진주방향"/>
      <sheetName val="설계내역서"/>
      <sheetName val="자재집계표"/>
      <sheetName val="연습"/>
      <sheetName val="자재일람"/>
      <sheetName val="내역(최종본4_5)"/>
      <sheetName val="0_0ControlSheet"/>
      <sheetName val="0_1keyAssumption"/>
      <sheetName val="건축집계"/>
      <sheetName val="현장관리비"/>
      <sheetName val="원가계산서"/>
      <sheetName val="경영상태"/>
      <sheetName val="Y-WORK"/>
      <sheetName val="200"/>
      <sheetName val="중기일위대가"/>
      <sheetName val="프랜트면허"/>
      <sheetName val="선정요령"/>
      <sheetName val="화설내"/>
      <sheetName val="도급b_balju"/>
      <sheetName val="노임이"/>
      <sheetName val="뚝토공"/>
      <sheetName val="1.설계조건"/>
      <sheetName val="건축내역(진해석동)"/>
      <sheetName val="주경기-오배수"/>
      <sheetName val="주요자재단가"/>
      <sheetName val="배수내역"/>
      <sheetName val="팔당터널(1공구)"/>
      <sheetName val="단가(반정1교-원주)"/>
      <sheetName val="97년 추정"/>
      <sheetName val="현장관리비 산출내역"/>
      <sheetName val="금액내역서"/>
      <sheetName val="증감내역서"/>
      <sheetName val="J直材4"/>
      <sheetName val="일위(PN)"/>
      <sheetName val="설계서"/>
      <sheetName val="예산서"/>
      <sheetName val="총공사비"/>
      <sheetName val="각형맨홀"/>
      <sheetName val="본공사"/>
      <sheetName val="JUCKEYK"/>
      <sheetName val="S0"/>
      <sheetName val="입적6-10"/>
      <sheetName val="공량산출서"/>
      <sheetName val="노원열병합  건축공사기성내역서"/>
      <sheetName val="종단계산"/>
      <sheetName val="견적대비표"/>
      <sheetName val="실행간접비용"/>
      <sheetName val="보고"/>
      <sheetName val="수 량 명 세 서 - 1"/>
      <sheetName val="5.2코핑"/>
      <sheetName val="DC-O-4-S(설명서)"/>
      <sheetName val="평균터파기고(1-2,ASP)"/>
      <sheetName val="품셈TABLE"/>
      <sheetName val="장비별표(오거보링)(Ø400)(12M)"/>
      <sheetName val="견적서"/>
      <sheetName val="현장별계약현황('98.10.31)"/>
      <sheetName val="구의33고"/>
      <sheetName val="세부내역"/>
      <sheetName val="발주설계서(당초)"/>
      <sheetName val="콤보박스와 리스트박스의 연결"/>
      <sheetName val="유형처분"/>
      <sheetName val="_REF"/>
      <sheetName val="P.M 별"/>
      <sheetName val="설계기준"/>
      <sheetName val="내역1"/>
      <sheetName val="현황산출서"/>
      <sheetName val="경비2내역"/>
      <sheetName val="가로등내역서"/>
      <sheetName val="전라자금"/>
      <sheetName val="b_yesan"/>
      <sheetName val="COPING"/>
      <sheetName val="INPUT(덕도방향-시점)"/>
      <sheetName val="CPM챠트"/>
      <sheetName val="지우지마"/>
      <sheetName val="토목"/>
      <sheetName val="TEST1"/>
      <sheetName val="수량집계표"/>
      <sheetName val="횡배수관"/>
      <sheetName val="전기단가조사서"/>
      <sheetName val="설계명세서"/>
      <sheetName val="예산M6-B"/>
      <sheetName val="AB자재단가"/>
      <sheetName val="인사자료총집계"/>
      <sheetName val="0Title"/>
      <sheetName val="하중"/>
      <sheetName val="앵커구조계산"/>
      <sheetName val="VXXXXXXX"/>
      <sheetName val="산수배수"/>
      <sheetName val="건설성적"/>
      <sheetName val="밸브설치"/>
      <sheetName val="상세산출"/>
      <sheetName val="적현로"/>
      <sheetName val="집계표(OPTION)"/>
      <sheetName val="IW-LIST"/>
      <sheetName val="공정표 "/>
      <sheetName val="S12"/>
      <sheetName val="총집계표"/>
      <sheetName val="세부내역서"/>
      <sheetName val="현경"/>
      <sheetName val="기초(1)"/>
      <sheetName val="음료실행"/>
      <sheetName val="플랜트 설치"/>
      <sheetName val="시중노임단가"/>
      <sheetName val="날개벽"/>
      <sheetName val="집계표(수배전제조구매)"/>
      <sheetName val="예산내역서"/>
      <sheetName val="자금청구"/>
      <sheetName val="건축-물가변동"/>
      <sheetName val="실행(ALT1)"/>
      <sheetName val="정보"/>
      <sheetName val="프라임 강변역(4,236)"/>
      <sheetName val="지급자재"/>
      <sheetName val="수입"/>
      <sheetName val="산출근거"/>
      <sheetName val="TOT"/>
      <sheetName val="1호맨홀수량산출"/>
      <sheetName val="관련자료입력"/>
      <sheetName val="견적조건"/>
      <sheetName val="참조"/>
      <sheetName val="건축공사"/>
      <sheetName val="부대공Ⅱ"/>
      <sheetName val="구조물철거타공정이월"/>
      <sheetName val="50-4(2차)"/>
      <sheetName val="물집"/>
      <sheetName val="철근단면적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맨홀(2호)"/>
      <sheetName val="덕전리"/>
      <sheetName val="신공항A-;(원가수정)"/>
      <sheetName val="집 계 표"/>
      <sheetName val="설-원가"/>
      <sheetName val="대우"/>
      <sheetName val="1맨AO"/>
      <sheetName val="배수공"/>
      <sheetName val="2.교량(신설)"/>
      <sheetName val="기계경비"/>
      <sheetName val="공사비산출내역"/>
      <sheetName val="전체ﾴ엿서"/>
      <sheetName val="경상비"/>
      <sheetName val="ITEM"/>
      <sheetName val="비교1"/>
      <sheetName val="신우"/>
      <sheetName val="부안일위"/>
      <sheetName val="모래기초"/>
      <sheetName val="구조물터파기수량집계"/>
      <sheetName val="측구터파기공수량집계"/>
      <sheetName val="배수공 시멘트 및 골재량 산출"/>
      <sheetName val="내   역"/>
      <sheetName val="7.PILE  (돌출)"/>
      <sheetName val="대림경상68억"/>
      <sheetName val="8.PILE  (돌출)"/>
      <sheetName val="예산총괄표"/>
      <sheetName val="재료비"/>
      <sheetName val="기흥하도용"/>
      <sheetName val="총괄"/>
      <sheetName val="수토공단위당"/>
      <sheetName val="CALCULATION"/>
      <sheetName val="데이타"/>
      <sheetName val="국내"/>
      <sheetName val="우석문틀"/>
      <sheetName val="Sheet9"/>
      <sheetName val="공통부대비"/>
      <sheetName val="TBN실행"/>
      <sheetName val="지중자재단가"/>
      <sheetName val="설내역서 "/>
      <sheetName val="투찰내역서"/>
      <sheetName val="CIP 공사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1_수인터널1"/>
      <sheetName val="6PILE__(돌출)1"/>
      <sheetName val="AS포장복구_1"/>
      <sheetName val="2_대외공문1"/>
      <sheetName val="설_계1"/>
      <sheetName val="Sheet1_(2)"/>
      <sheetName val="입출재고현황_(2)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4_내진설계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내역서(전기)"/>
      <sheetName val="간접경상비"/>
      <sheetName val="입찰"/>
      <sheetName val="마산월령동골조물량변경"/>
      <sheetName val="BREAKDOWN(철거설치)"/>
      <sheetName val="PI"/>
      <sheetName val="포설list원본"/>
      <sheetName val="INPUT"/>
      <sheetName val="배수관공"/>
      <sheetName val="측구공"/>
      <sheetName val="견적을지"/>
      <sheetName val="3F"/>
      <sheetName val="건축적용원가계산"/>
      <sheetName val="별표 "/>
      <sheetName val="영업소실적"/>
      <sheetName val="입찰보고"/>
      <sheetName val="base"/>
      <sheetName val="내역분기"/>
      <sheetName val="차수"/>
      <sheetName val="FB25JN"/>
      <sheetName val="유림골조"/>
      <sheetName val="전기"/>
      <sheetName val="깨기"/>
      <sheetName val="기계경비일람"/>
      <sheetName val="보도경계블럭"/>
      <sheetName val="1차3회-개소별명세서-빨간색-인쇄용(21873)"/>
      <sheetName val="명세서"/>
      <sheetName val="수목단가"/>
      <sheetName val="시설수량표"/>
      <sheetName val="식재수량표"/>
      <sheetName val="토목품셈"/>
      <sheetName val="간접"/>
      <sheetName val="1.3.1절점좌표"/>
      <sheetName val="1.1설계기준"/>
      <sheetName val="건집"/>
      <sheetName val="기집"/>
      <sheetName val="토집"/>
      <sheetName val="조집"/>
      <sheetName val="2000년 공정표"/>
      <sheetName val="일위대가목차"/>
      <sheetName val="DATA 입력부"/>
      <sheetName val="간접재료비산출표-27-30"/>
      <sheetName val="공문"/>
      <sheetName val="업무분장"/>
      <sheetName val="A"/>
      <sheetName val="식재일위"/>
      <sheetName val="남양내역"/>
      <sheetName val="내역서변경성원"/>
      <sheetName val="근로자자료입력"/>
      <sheetName val="참고자료"/>
      <sheetName val="CTEMCOST"/>
      <sheetName val="토량1-1"/>
      <sheetName val="코드"/>
      <sheetName val="위생기구"/>
      <sheetName val="기계실냉난방"/>
      <sheetName val="울산자금"/>
      <sheetName val="機器明細(MC)"/>
      <sheetName val="변경후원본2"/>
      <sheetName val="강북라우터"/>
      <sheetName val="공사분석"/>
      <sheetName val="샘플표지"/>
      <sheetName val="역T형"/>
      <sheetName val="표지 (3)"/>
      <sheetName val="표지 (2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일위대가목록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일위"/>
      <sheetName val="연부97-1"/>
      <sheetName val="갑지1"/>
      <sheetName val="공통가설공사"/>
      <sheetName val="구분자"/>
      <sheetName val="1차설계변경내역"/>
      <sheetName val="작성기준"/>
      <sheetName val="본부장"/>
      <sheetName val="현장별"/>
      <sheetName val="설계변경내역서"/>
      <sheetName val="원가계산"/>
      <sheetName val="식재"/>
      <sheetName val="시설물"/>
      <sheetName val="식재출력용"/>
      <sheetName val="유지관리"/>
      <sheetName val="실행(표지,갑,을)"/>
      <sheetName val="기둥(원형)"/>
      <sheetName val="건축토목실행내역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3월"/>
      <sheetName val="CJE"/>
      <sheetName val="choose"/>
      <sheetName val="금융비용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1,2공구원가계산서"/>
      <sheetName val="2공구산출내역"/>
      <sheetName val="1공구산출내역서"/>
      <sheetName val="조명율표"/>
      <sheetName val="C-노임단가"/>
      <sheetName val="Baby일위대가"/>
      <sheetName val="조건"/>
      <sheetName val="중기가격"/>
      <sheetName val="상수도토공집계표"/>
      <sheetName val="단중"/>
      <sheetName val="8)중점관리장비현황"/>
      <sheetName val="돈암사업"/>
      <sheetName val="효율표"/>
      <sheetName val="전체기준Data"/>
      <sheetName val="구단"/>
      <sheetName val="sw1"/>
      <sheetName val="소비자가"/>
      <sheetName val="울산자동제어"/>
      <sheetName val="일위_파일"/>
      <sheetName val="일반부표"/>
      <sheetName val="파이프류"/>
      <sheetName val="직공비"/>
      <sheetName val="NOMUBI"/>
      <sheetName val="원본"/>
      <sheetName val="사통"/>
      <sheetName val="EQUIP LIST"/>
      <sheetName val="벽체면적당일위대가"/>
      <sheetName val="계약서"/>
      <sheetName val="tggwan(mac)"/>
      <sheetName val="내역서당초"/>
      <sheetName val="아파트-가설"/>
      <sheetName val="견적의뢰서"/>
      <sheetName val="현장일반사항"/>
      <sheetName val="원가"/>
      <sheetName val="수량산출서 갑지"/>
      <sheetName val="기기리스트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4.장비손료"/>
      <sheetName val="재활용 악취_먼지DUCT산출"/>
      <sheetName val="항목지정"/>
      <sheetName val="산출금액내역"/>
      <sheetName val="1.본부별"/>
      <sheetName val="동원(3)"/>
      <sheetName val="마감사양"/>
      <sheetName val="000000"/>
      <sheetName val="guard(mac)"/>
      <sheetName val="변경후-SHEET"/>
      <sheetName val="말고개터널조명전압강하"/>
      <sheetName val="2000.05"/>
      <sheetName val="cable-data"/>
      <sheetName val="노무비산출"/>
      <sheetName val="5사남"/>
      <sheetName val="시운전연료"/>
      <sheetName val="포장공"/>
      <sheetName val="주식"/>
      <sheetName val="남양시작동010313100%"/>
      <sheetName val="단가표"/>
      <sheetName val="1안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Macro(전동기)"/>
      <sheetName val="1F"/>
      <sheetName val="HRSG SMALL07220"/>
      <sheetName val="기본설계기준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#3E1_GCR"/>
      <sheetName val="설계내역"/>
      <sheetName val="48일위"/>
      <sheetName val="49일위"/>
      <sheetName val="22일위"/>
      <sheetName val="10동"/>
      <sheetName val="출장내역"/>
      <sheetName val="입찰내역"/>
      <sheetName val="제거식EA"/>
      <sheetName val="96노임기준"/>
      <sheetName val="database"/>
      <sheetName val="XL4Poppy"/>
      <sheetName val="조명일위"/>
      <sheetName val="Mc1"/>
      <sheetName val="WORK"/>
      <sheetName val="NAIL단가산출"/>
      <sheetName val="설계명세"/>
      <sheetName val="단양 00 아파트-세부내역"/>
      <sheetName val="SUB일위대가"/>
      <sheetName val="산출기준(파견전산실)"/>
      <sheetName val="SF내역및원가02"/>
      <sheetName val="소소총괄표"/>
      <sheetName val="기본사항"/>
      <sheetName val="유림콘도"/>
      <sheetName val="분전반일위대가"/>
      <sheetName val="첨부1-1"/>
      <sheetName val="빙설"/>
      <sheetName val="본사인상전"/>
      <sheetName val="식재인부"/>
      <sheetName val="단중표"/>
      <sheetName val="내부마감"/>
      <sheetName val="일반수량"/>
      <sheetName val="평3"/>
      <sheetName val="교각"/>
      <sheetName val="배명(단가)"/>
      <sheetName val="형틀공사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FI원가_1"/>
      <sheetName val="구조물"/>
      <sheetName val="1공구_건정토건_토공2"/>
      <sheetName val="기본DATA"/>
      <sheetName val="기초입력 DATA"/>
      <sheetName val="적용토목"/>
      <sheetName val="평자재단가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단위수량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소방"/>
      <sheetName val="DB"/>
      <sheetName val="현금흐름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예산M12A"/>
      <sheetName val="70%"/>
      <sheetName val="현장지지물물량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부산제일극장"/>
      <sheetName val="수주현황2월"/>
      <sheetName val="개산공사비"/>
      <sheetName val="총공사내역서"/>
      <sheetName val="산출근거(S4)"/>
      <sheetName val="공통자료"/>
      <sheetName val="안전시설내역서"/>
      <sheetName val="정의"/>
      <sheetName val="CODE"/>
      <sheetName val="정렬"/>
      <sheetName val="가중치"/>
      <sheetName val="입력값"/>
      <sheetName val="설계기준 및 하중계산"/>
      <sheetName val="인원현황"/>
      <sheetName val="증감분석"/>
      <sheetName val="말뚝지지력산정"/>
      <sheetName val="쌍송교"/>
      <sheetName val="학생내역"/>
      <sheetName val="배수문"/>
      <sheetName val="경비산출"/>
      <sheetName val="입력그림"/>
      <sheetName val="정부노임"/>
      <sheetName val="흄관기초"/>
      <sheetName val="바닥판"/>
      <sheetName val="시설물기초"/>
      <sheetName val="단가조사-2"/>
      <sheetName val="VE절감"/>
      <sheetName val="터파기및재료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식재일위대가"/>
      <sheetName val="기초일위대가"/>
      <sheetName val="단가대비표"/>
      <sheetName val="내역총괄"/>
      <sheetName val="내역총괄2"/>
      <sheetName val="내역총괄3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전계가"/>
      <sheetName val="이자율"/>
      <sheetName val="DATA2000"/>
      <sheetName val="5.정산서"/>
      <sheetName val="포장직선구간"/>
      <sheetName val="품셈(기초)"/>
      <sheetName val="부대공자재집계표"/>
      <sheetName val="작성"/>
      <sheetName val="1-1호"/>
      <sheetName val="방송(체육관)"/>
      <sheetName val="현장관리비내역서"/>
      <sheetName val="공사수행보고"/>
      <sheetName val="옹벽단면치수"/>
      <sheetName val="상행-교대(A1-A2)"/>
      <sheetName val="b_balju_cho"/>
      <sheetName val="현장관리비데이타"/>
      <sheetName val="공정코드"/>
      <sheetName val="재료"/>
      <sheetName val="현장식당(1)"/>
      <sheetName val="기안"/>
      <sheetName val="전체내역 (2)"/>
      <sheetName val="Hyundai.Unit.cost.xls"/>
      <sheetName val="교각토"/>
      <sheetName val="Ⅱ1-0타"/>
      <sheetName val="3차토목내역"/>
      <sheetName val="산근"/>
      <sheetName val="횡날개수집"/>
      <sheetName val="1062-X방향 "/>
      <sheetName val="포장수량집계"/>
      <sheetName val="원내역서 그대로"/>
      <sheetName val="(C)원내역"/>
      <sheetName val="예정(3)"/>
      <sheetName val="경비 (1)"/>
      <sheetName val="2F 회의실견적(5_14 일대)"/>
      <sheetName val="성서방향-교대(A2)"/>
      <sheetName val="편성절차"/>
      <sheetName val="부대공"/>
      <sheetName val="2002자금수지계획(진행+신규)"/>
      <sheetName val="2변경1"/>
      <sheetName val="입력"/>
      <sheetName val="중기단가"/>
      <sheetName val="내역및원가02"/>
      <sheetName val="단위중량"/>
      <sheetName val="TYPE1"/>
      <sheetName val="공사비"/>
      <sheetName val="배선(낙차)"/>
      <sheetName val="전도품의"/>
      <sheetName val="손익분석"/>
      <sheetName val="영동(D)"/>
      <sheetName val="표층포설및다짐"/>
      <sheetName val="참조-(1)"/>
      <sheetName val="외주가공"/>
      <sheetName val="총괄집계 "/>
      <sheetName val="TABLE DB"/>
      <sheetName val="쌍용 data base"/>
      <sheetName val="15100"/>
      <sheetName val="산출근거#2-3"/>
      <sheetName val="전국현황"/>
      <sheetName val="일반관리비전체분당초변경대비표"/>
      <sheetName val="사용계획"/>
      <sheetName val="지급수수료월별금액산정"/>
      <sheetName val="상가지급현황"/>
      <sheetName val="배수장토목공사비"/>
      <sheetName val="수리결과"/>
      <sheetName val="중기조종사 단위단가"/>
      <sheetName val="인원계획"/>
      <sheetName val="금리계산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대공종"/>
      <sheetName val="Sheet14"/>
      <sheetName val="Sheet13"/>
      <sheetName val="DC"/>
      <sheetName val="맨홀되메우기"/>
      <sheetName val="969910( R)"/>
      <sheetName val="암거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공정표_"/>
      <sheetName val="장비당단가_(1)"/>
      <sheetName val="Sheet2_(2)"/>
      <sheetName val="별표_"/>
      <sheetName val="2_건축"/>
      <sheetName val="수_량_명_세_서_-_1"/>
      <sheetName val="수문보고"/>
      <sheetName val="가시설(TYPE-A)"/>
      <sheetName val="1-1평균터파기고(1)"/>
      <sheetName val="램머"/>
      <sheetName val="장척총괄"/>
      <sheetName val="미드수량"/>
      <sheetName val="COVER"/>
      <sheetName val="BOJUNGGM"/>
      <sheetName val="빙100장비사양"/>
      <sheetName val="출력X"/>
      <sheetName val="일위대가-01"/>
      <sheetName val="총수량집계표"/>
      <sheetName val="물량산출근거"/>
      <sheetName val="자재co"/>
      <sheetName val="사진"/>
      <sheetName val="예총"/>
      <sheetName val="UR2-Calculation"/>
      <sheetName val="품목"/>
      <sheetName val="전기2005"/>
      <sheetName val="산근(1)"/>
      <sheetName val="참고"/>
      <sheetName val="4월예정공정표"/>
      <sheetName val="01"/>
      <sheetName val="은행"/>
      <sheetName val="소방사항"/>
      <sheetName val="청 구"/>
      <sheetName val="BQ(실행)"/>
      <sheetName val="내역서 (2)"/>
      <sheetName val="Trend(Agitator)"/>
      <sheetName val="L형옹벽"/>
      <sheetName val="포장절단"/>
      <sheetName val="1호맨홀토공"/>
      <sheetName val="Sight n M.H"/>
      <sheetName val="단가 "/>
      <sheetName val="수전기기DATA"/>
      <sheetName val="대비표"/>
      <sheetName val="상세도"/>
      <sheetName val="2.1"/>
      <sheetName val="수목데이타 "/>
      <sheetName val="소일위대가코드표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부하LOAD"/>
      <sheetName val="1호맨홀가감수량"/>
      <sheetName val="ilch"/>
      <sheetName val="Table"/>
      <sheetName val="도급내역"/>
      <sheetName val="48_x0005__x0000_"/>
      <sheetName val="암거(2)"/>
      <sheetName val="철거폐쇄현황"/>
      <sheetName val="말뚝기초(안정검토)-외측"/>
      <sheetName val="ASALTOTA"/>
      <sheetName val="4.2.1 마루높이 검토"/>
      <sheetName val="지구단위계획"/>
      <sheetName val="당진1,2호기전선관설치및접지4차공사내역서-을지"/>
      <sheetName val="工완성공사율"/>
      <sheetName val="한성교회 신축공사(050713)_CheckList"/>
      <sheetName val="ETC"/>
      <sheetName val="도"/>
      <sheetName val="토지산출내역"/>
      <sheetName val="옥외"/>
      <sheetName val="P_x0005_"/>
      <sheetName val="P嘐"/>
      <sheetName val="strut type"/>
      <sheetName val="현금흐름표"/>
      <sheetName val="07제품별수익성"/>
      <sheetName val="중기일위대밀"/>
      <sheetName val="포장공사"/>
      <sheetName val="울산시산표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내___역"/>
      <sheetName val="프라임_강변역(4,236)"/>
      <sheetName val="8_PILE__(돌출)"/>
      <sheetName val="2000년_공정표"/>
      <sheetName val="집_계_표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집계표(공종별)"/>
      <sheetName val="단면설계"/>
      <sheetName val="안정검토"/>
      <sheetName val="교통표지판수량집계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중기사용료산출근거"/>
      <sheetName val="단가 및 재료비"/>
      <sheetName val="심사"/>
      <sheetName val="용집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철골공사"/>
      <sheetName val="매인"/>
      <sheetName val="일위대가1"/>
      <sheetName val="검토현황"/>
      <sheetName val="증감내역"/>
      <sheetName val="7.전산해석결과"/>
      <sheetName val="4.하중"/>
      <sheetName val="T기성9605"/>
      <sheetName val="비교표"/>
      <sheetName val="교각별철근수량집계표"/>
      <sheetName val="6동"/>
      <sheetName val="단면치수"/>
      <sheetName val="차선"/>
      <sheetName val="차조서"/>
      <sheetName val="10.경제성분석"/>
      <sheetName val="총체보활공정표"/>
      <sheetName val="평균높이산출근거"/>
      <sheetName val="횡배수관위치조서"/>
      <sheetName val="기계 도급내역서"/>
      <sheetName val="철탑공사"/>
      <sheetName val="사  업  비  수  지  예  산  서"/>
      <sheetName val="1차설계Ꮗԯ_x0000_"/>
      <sheetName val="1차설계逷≙_xdc00_≙"/>
      <sheetName val="시가지우회도로공내역서"/>
      <sheetName val="97 사업추정(WEKI)"/>
      <sheetName val="-15.0"/>
      <sheetName val="01AC"/>
      <sheetName val="다중모드"/>
      <sheetName val="Sheet10"/>
      <sheetName val="통합"/>
      <sheetName val="PĴ"/>
      <sheetName val="Pꮸ"/>
      <sheetName val="P估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경성자금"/>
      <sheetName val="문학간접"/>
      <sheetName val="제경비율"/>
      <sheetName val="PAINT"/>
      <sheetName val="quotation"/>
      <sheetName val="2004노형교"/>
      <sheetName val="TCDB"/>
      <sheetName val="내역서(총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용수간선"/>
      <sheetName val="가격"/>
      <sheetName val="기초단가일람표"/>
      <sheetName val="기본정보"/>
      <sheetName val="기성금내역서"/>
      <sheetName val="일위목차"/>
      <sheetName val="배관물량집계(기본)"/>
      <sheetName val="hvac(제어동)"/>
      <sheetName val="MIJIBI"/>
      <sheetName val="참조자료"/>
      <sheetName val="미장"/>
      <sheetName val="수완하도"/>
      <sheetName val="김포내역"/>
      <sheetName val="kimre scrubber"/>
      <sheetName val="FRP PIPING 일위대가"/>
      <sheetName val="세부항목"/>
      <sheetName val="출력자료"/>
      <sheetName val="신평리 권리자명부"/>
      <sheetName val="일반물자(한국통신)"/>
      <sheetName val="108.수선비"/>
      <sheetName val="맨홀_공사비"/>
      <sheetName val="1월"/>
      <sheetName val="Balance"/>
      <sheetName val="제안실적sum조회"/>
      <sheetName val="전체공사"/>
      <sheetName val="내역(가지)"/>
      <sheetName val="예산대비"/>
      <sheetName val=" ｹ-ﾌﾞﾙ"/>
      <sheetName val="품종코드"/>
      <sheetName val="인적사항"/>
      <sheetName val="맨홀"/>
      <sheetName val="JJ"/>
      <sheetName val="7월11일"/>
      <sheetName val="죽원1교"/>
      <sheetName val="경비공통"/>
      <sheetName val="Macro3"/>
      <sheetName val="자재비"/>
      <sheetName val="기초공"/>
      <sheetName val="일위대가 (PM)"/>
      <sheetName val="Basic"/>
      <sheetName val="info"/>
      <sheetName val="금액"/>
      <sheetName val="위치"/>
      <sheetName val="도급내역서"/>
      <sheetName val="관리비비계상"/>
      <sheetName val="SCH"/>
      <sheetName val="L형옹벽(key)"/>
      <sheetName val="흄관기鬀"/>
      <sheetName val="태안9)3-2)원내역"/>
      <sheetName val="ESC(K치)"/>
      <sheetName val="콘센트신설"/>
      <sheetName val="CAPVC"/>
      <sheetName val="납부서"/>
      <sheetName val="EP0618"/>
      <sheetName val="TYPE-1"/>
      <sheetName val="220 (2)"/>
      <sheetName val="부영주택(잡철물)"/>
      <sheetName val="배수喘_x001a_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Xunit (단위환산)"/>
      <sheetName val="유통기한 프로그램"/>
      <sheetName val="배부전"/>
      <sheetName val="날개벽(좌,우=45도,75도)"/>
      <sheetName val="외주현황.wq1"/>
      <sheetName val="공사명입력"/>
      <sheetName val="태화42 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하도내역_(철콘)1"/>
      <sheetName val="조건표_(2)1"/>
      <sheetName val="목차_1"/>
      <sheetName val="7__현장관리비_1"/>
      <sheetName val="노무비_근거1"/>
      <sheetName val="임율_Data1"/>
      <sheetName val="4_LINE"/>
      <sheetName val="7_th"/>
      <sheetName val="_갑지"/>
      <sheetName val="A_LINE"/>
      <sheetName val="5__현장관리비_new__"/>
      <sheetName val="Temporary_Mooring"/>
      <sheetName val="총_원가계산"/>
      <sheetName val="목록"/>
      <sheetName val="계정"/>
      <sheetName val="메서,변+증"/>
      <sheetName val="명일작업계획 (3)"/>
      <sheetName val="연결원본-절대지우지말것"/>
      <sheetName val="검색방"/>
      <sheetName val="일위대가집계표"/>
      <sheetName val="산출서집계HS"/>
      <sheetName val="자동세륜기"/>
      <sheetName val="잔수량(작성)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목록표"/>
      <sheetName val="임차비용"/>
      <sheetName val="앵커(3안)"/>
      <sheetName val="용선 C.L"/>
      <sheetName val="전 체"/>
      <sheetName val="4동급수"/>
      <sheetName val="토목단가산출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HRSG_SMALL072202"/>
      <sheetName val="2차전체변경예정_(2)1"/>
      <sheetName val="토공유동표(전체_당초)1"/>
      <sheetName val="단면_(2)1"/>
      <sheetName val="8_현장관리비1"/>
      <sheetName val="7_안전관리비1"/>
      <sheetName val="8_PILE__(돌출)1"/>
      <sheetName val="b_balju_(2)1"/>
      <sheetName val="중기조종사_단위단가1"/>
      <sheetName val="2_2_오피스텔(12~32F)"/>
      <sheetName val="일위대가_집계표"/>
      <sheetName val="9_1지하2층하부보"/>
      <sheetName val="단계별내역_(2)"/>
      <sheetName val="2_2_띠장의_설계"/>
      <sheetName val="6__안전관리비3"/>
      <sheetName val="자__재"/>
      <sheetName val="개인별_순위표"/>
      <sheetName val="CM_1"/>
      <sheetName val="기술부_VENDOR_LIST"/>
      <sheetName val="외주대비_-석축[후다내역_XLS]견적표지_(3"/>
      <sheetName val="4_일위대가"/>
      <sheetName val="품셈기준"/>
      <sheetName val="설치자재"/>
      <sheetName val="성토도수로현황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사업개요"/>
      <sheetName val="현장관리비_입력"/>
      <sheetName val="6.이토처리시간"/>
      <sheetName val="실행(1)"/>
      <sheetName val="공사비집계"/>
      <sheetName val="일일총괄"/>
      <sheetName val="NOM³_x0000_Ԁ"/>
      <sheetName val="NOMֳ_x0000_缀"/>
      <sheetName val="BEND LOSS"/>
      <sheetName val="사다리"/>
      <sheetName val="SPEC"/>
      <sheetName val="단위중기"/>
      <sheetName val="수량명세서"/>
      <sheetName val="맨홀수량산출(A-LINE)"/>
      <sheetName val="울진항공등화 내역서"/>
      <sheetName val="일 위 대 가 표"/>
      <sheetName val="내역(설계)"/>
      <sheetName val="영흥TL(UP,DOWN) "/>
      <sheetName val="3련 BOX"/>
      <sheetName val="내역서 "/>
      <sheetName val="물량집계표(1c)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도수로집계"/>
      <sheetName val="22인공"/>
      <sheetName val="1-1"/>
      <sheetName val="원하대비"/>
      <sheetName val="공통단가"/>
      <sheetName val="2.1외주"/>
      <sheetName val="2.3노무"/>
      <sheetName val="2.4자재"/>
      <sheetName val="2.2장비"/>
      <sheetName val="2.5경비"/>
      <sheetName val="2.6수목대"/>
      <sheetName val="OPTION"/>
      <sheetName val="실행간접비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1"/>
      <sheetName val="Sheet12"/>
      <sheetName val="Sheet15"/>
      <sheetName val="노무비단가"/>
      <sheetName val="감곡소요"/>
      <sheetName val="C䈀꼬ԯ"/>
      <sheetName val="연돌일위집계"/>
      <sheetName val="0226"/>
      <sheetName val="울산"/>
      <sheetName val="Anti"/>
      <sheetName val="CԀ_x0000_缀"/>
      <sheetName val="아파트건축"/>
      <sheetName val="GRD郅≙"/>
      <sheetName val="고창방향"/>
      <sheetName val="가로등기초"/>
      <sheetName val="eq_dat_x0000_"/>
      <sheetName val="선급금신청서"/>
      <sheetName val="A1(구조물)"/>
      <sheetName val="A1(토공)"/>
      <sheetName val="철근집계표"/>
      <sheetName val="95년12월말"/>
      <sheetName val="단가산출1"/>
      <sheetName val="신천3호용수로"/>
      <sheetName val="통계연보"/>
      <sheetName val="인입관수량총괄"/>
      <sheetName val="D1.2 COF모듈자재 입출재고 (B급)"/>
      <sheetName val="JUCK"/>
      <sheetName val="토  공"/>
      <sheetName val="신규단가산출"/>
      <sheetName val="투찰추정"/>
      <sheetName val="배수내역(총수량)"/>
      <sheetName val="편입토지조서"/>
      <sheetName val="제수"/>
      <sheetName val="공기"/>
      <sheetName val="수량-가로등"/>
      <sheetName val="수량산근(출력X)"/>
      <sheetName val="표준화수량집계표(출력X)"/>
      <sheetName val="품셈총괄(출력X)"/>
      <sheetName val="POOM_MOTO"/>
      <sheetName val="POOM_MOTO2"/>
      <sheetName val="기초부재력검토"/>
      <sheetName val="업무처리전"/>
      <sheetName val="기계사급자재"/>
      <sheetName val="VOC"/>
      <sheetName val="항목코드"/>
      <sheetName val="인제내역"/>
      <sheetName val="회사정보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조ꟕ"/>
      <sheetName val="공량(전기)"/>
      <sheetName val="견적颙⿬_x0005_"/>
      <sheetName val="견적颙⿶_x0005_"/>
      <sheetName val="견적_x0005__x0000_"/>
      <sheetName val="견적叐E吜"/>
      <sheetName val="견적颙』_x0005_"/>
      <sheetName val="EACT10"/>
      <sheetName val="간이연락"/>
      <sheetName val="기초자료입력"/>
      <sheetName val="교량"/>
      <sheetName val="인원조직표"/>
      <sheetName val="단위수량DATA"/>
      <sheetName val="연장및면적(좌측)"/>
      <sheetName val="3.관로전환기"/>
      <sheetName val="F 월별기성수금현황 "/>
      <sheetName val="물량표S"/>
      <sheetName val="중기산출근거기초"/>
      <sheetName val="준설량산정표"/>
      <sheetName val=" "/>
      <sheetName val="내역서-2"/>
      <sheetName val="물량표(신)"/>
      <sheetName val="EQ"/>
      <sheetName val="일위대가(산근)"/>
      <sheetName val="기초입력ԯ_x0000_缀_x0000__x0000_"/>
      <sheetName val="토공 total"/>
      <sheetName val="배명(단가柖"/>
      <sheetName val="tra-vat-lieu"/>
      <sheetName val="FANDBS"/>
      <sheetName val="GRDATA"/>
      <sheetName val="SHAFTDBSE"/>
      <sheetName val="함열량 db"/>
      <sheetName val="고객사 관리 코드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4_경비_5_영업외수지1"/>
      <sheetName val="_견적서1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97년_추정3"/>
      <sheetName val="Eq__Mobilization3"/>
      <sheetName val="원가계산_(2)3"/>
      <sheetName val="1_설계조건3"/>
      <sheetName val="광통신_견적내역서11"/>
      <sheetName val="할증_1"/>
      <sheetName val="노원열병합__건축공사기성내역서3"/>
      <sheetName val="unit_41"/>
      <sheetName val="플랜트_설치3"/>
      <sheetName val="콤보박스와_리스트박스의_연결3"/>
      <sheetName val="설내역서_2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7_PILE__(돌출)1"/>
      <sheetName val="P_M_별1"/>
      <sheetName val="CIP_공사2"/>
      <sheetName val="수량산출서_갑지1"/>
      <sheetName val="DATA_입력부1"/>
      <sheetName val="구조______1"/>
      <sheetName val="노무비_1"/>
      <sheetName val="화재_탐지_설비1"/>
      <sheetName val="Customer_Databas1"/>
      <sheetName val="4_일위대가집계1"/>
      <sheetName val="내역서_제출1"/>
      <sheetName val="5__현장관리비(new)_1"/>
      <sheetName val="방배동내역_(총괄)1"/>
      <sheetName val="간_지11"/>
      <sheetName val="2_교량(신설)1"/>
      <sheetName val="EQUIP_LIST1"/>
      <sheetName val="일위대가_(PM)"/>
      <sheetName val="2000_051"/>
      <sheetName val="원내역서_그대로"/>
      <sheetName val="1_3_1절점좌표1"/>
      <sheetName val="1_1설계기준1"/>
      <sheetName val="1_본부별1"/>
      <sheetName val="기초입력_DATA1"/>
      <sheetName val="재활용_악취_먼지DUCT산출1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5_정산서1"/>
      <sheetName val="PROJECT_BRIEF"/>
      <sheetName val="4_장비손료1"/>
      <sheetName val="단양_00_아파트-세부내역1"/>
      <sheetName val="설계기준_및_하중계산"/>
      <sheetName val="5호광장_(만점)1"/>
      <sheetName val="인천국제_(만점)_(2)1"/>
      <sheetName val="전선_및_전선관"/>
      <sheetName val="VENDOR_LIST"/>
      <sheetName val="Sight_n_M_H"/>
      <sheetName val="단가_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수목데이타_"/>
      <sheetName val="경비_(1)"/>
      <sheetName val="2F_회의실견적(5_14_일대)"/>
      <sheetName val="108_수선비"/>
      <sheetName val="①idea_pipeline"/>
      <sheetName val="IMP_통일양식"/>
      <sheetName val="LYS_통일양식"/>
      <sheetName val="Xunit_(단위환산)"/>
      <sheetName val="유통기한_프로그램"/>
      <sheetName val="단가_및_재료비"/>
      <sheetName val="산출0"/>
      <sheetName val="중기쥰종사 단위단가"/>
      <sheetName val="월별수입"/>
      <sheetName val="건축공사실행"/>
      <sheetName val="건축원가"/>
      <sheetName val="1차 내역서"/>
      <sheetName val="물량내역서"/>
      <sheetName val="PTVT (MAU)"/>
      <sheetName val="기초목"/>
      <sheetName val="125x125"/>
      <sheetName val="TOSHIBA-Structure"/>
      <sheetName val="새공통"/>
      <sheetName val="대창(장성)"/>
      <sheetName val="3BL공동구_x0000__x0000_Ԁ"/>
      <sheetName val="VENT"/>
      <sheetName val="인상효1"/>
      <sheetName val="준검_내逃ᚹ欃"/>
      <sheetName val="비목군분류일위"/>
      <sheetName val="내역(전력)"/>
      <sheetName val="1И"/>
      <sheetName val="1鶈"/>
      <sheetName val="콘크리트"/>
      <sheetName val="하도계약반영"/>
      <sheetName val="슬래브수량산출"/>
      <sheetName val="3BL공동구"/>
      <sheetName val="1공구_건정토건_철槜〚"/>
      <sheetName val="변경집계표"/>
      <sheetName val="철집"/>
      <sheetName val="YES-T"/>
      <sheetName val="FILE1"/>
      <sheetName val="설계내역2"/>
      <sheetName val="Proposal"/>
      <sheetName val="흄관기_x0000_"/>
      <sheetName val="흄관기0"/>
      <sheetName val="단가(동바蔨ũ"/>
      <sheetName val="사리부설"/>
      <sheetName val="인부신상_x0000__x0000_"/>
      <sheetName val="내역서1999.8최종"/>
      <sheetName val="부대표지_x0000__x0000__x0005__x0000_腰"/>
      <sheetName val="3.전기산출기초"/>
      <sheetName val="월별계획"/>
      <sheetName val="설비비4"/>
      <sheetName val="TRAY 헹거산출"/>
      <sheetName val="99 조정금액"/>
      <sheetName val="할증표"/>
      <sheetName val="8설7발"/>
      <sheetName val="적용단가"/>
      <sheetName val="콘크리트포장"/>
      <sheetName val="암거난간벽집계(2)"/>
      <sheetName val="표  지"/>
      <sheetName val="설계예시"/>
      <sheetName val="양배수장"/>
      <sheetName val="맨홀토공"/>
      <sheetName val="전기일목(조사가)"/>
      <sheetName val="공사내역"/>
      <sheetName val="수목데이타"/>
      <sheetName val="본실행경비"/>
      <sheetName val="Sikje_inĴ¾_x0000_"/>
      <sheetName val="갑"/>
      <sheetName val="J"/>
      <sheetName val="설계카드"/>
      <sheetName val="공사설명서"/>
      <sheetName val="공사계획서"/>
      <sheetName val="예산조서"/>
      <sheetName val="주요재료비(원본)"/>
      <sheetName val="실행내역서(DCU)"/>
      <sheetName val="일위대가단가표"/>
      <sheetName val="GRD⍠も"/>
      <sheetName val="고암DATA"/>
      <sheetName val="일위대가(통신)"/>
      <sheetName val="보험료산출"/>
      <sheetName val="변경증감내역서"/>
      <sheetName val="자금총괄"/>
      <sheetName val="제잡비"/>
      <sheetName val="대가표(품셈)"/>
      <sheetName val="견적서갑지연속"/>
      <sheetName val="업체별기성"/>
      <sheetName val="토목-물가"/>
      <sheetName val="시약"/>
      <sheetName val="주공기준"/>
      <sheetName val="SAMPLE!"/>
      <sheetName val="FAB별"/>
      <sheetName val="사유서제출현황-2"/>
      <sheetName val="근로자명단2013"/>
      <sheetName val="보강현황"/>
      <sheetName val="토량산출서"/>
      <sheetName val="토공정보"/>
      <sheetName val="HW일위"/>
      <sheetName val="제잡비(주공종)"/>
      <sheetName val="발주현황"/>
      <sheetName val="䣐"/>
      <sheetName val="기존단가 (2)"/>
      <sheetName val="GAEYO"/>
      <sheetName val="1.1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식생블럭단위수량"/>
      <sheetName val="치수표"/>
      <sheetName val="-배수구조총재료"/>
      <sheetName val="전압강하"/>
      <sheetName val="LD"/>
      <sheetName val="변경내역서"/>
      <sheetName val="단위중량표"/>
      <sheetName val="구조물터파기ꗤNˠ"/>
      <sheetName val="인력터파기품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8_현장관리비2"/>
      <sheetName val="7_안전관리비2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2차전체변경예정_(2)2"/>
      <sheetName val="단면_(2)2"/>
      <sheetName val="8_PILE__(돌출)2"/>
      <sheetName val="토공유동표(전체_당초)2"/>
      <sheetName val="b_balju_(2)2"/>
      <sheetName val="4_LINE1"/>
      <sheetName val="7_th1"/>
      <sheetName val="_갑지1"/>
      <sheetName val="A_LINE1"/>
      <sheetName val="5__현장관리비_new__1"/>
      <sheetName val="Temporary_Mooring1"/>
      <sheetName val="중기조종사_단위단가2"/>
      <sheetName val="총_원가계산1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9_1지하2층하부보1"/>
      <sheetName val="4_2_1_마루높이_검토"/>
      <sheetName val="4_일위대가1"/>
      <sheetName val="BOX_본체"/>
      <sheetName val="명일작업계획_(3)"/>
      <sheetName val="STEEL_BOX_단면설계(SEC_8)"/>
      <sheetName val="6_이토처리시간"/>
      <sheetName val="울진항공등화_내역서"/>
      <sheetName val="영흥TL(UP,DOWN)_"/>
      <sheetName val="일_위_대_가_표"/>
      <sheetName val="MP_MOB"/>
      <sheetName val="중기쥰종사_단위단가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2_1외주"/>
      <sheetName val="2_3노무"/>
      <sheetName val="2_4자재"/>
      <sheetName val="2_2장비"/>
      <sheetName val="2_5경비"/>
      <sheetName val="2_6수목대"/>
      <sheetName val="3련_BOX"/>
      <sheetName val="총괄집계_"/>
      <sheetName val="고객사_관리_코드"/>
      <sheetName val="한성교회_신축공사(050713)_CheckList"/>
      <sheetName val="PTVT_(MAU)"/>
      <sheetName val="GiaVT"/>
      <sheetName val="Q'ty"/>
      <sheetName val="chi tiet"/>
      <sheetName val="PPC Summary"/>
      <sheetName val="Worshop"/>
      <sheetName val="ac"/>
      <sheetName val="LPG"/>
      <sheetName val="Div26 - Elect"/>
      <sheetName val="SITE-E"/>
      <sheetName val="NOTE"/>
      <sheetName val="1차_내역서"/>
      <sheetName val="Khoi luong"/>
      <sheetName val="LEGEND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DonGia chetao"/>
      <sheetName val="DonGia VatTuLK"/>
      <sheetName val="Level-DATA"/>
      <sheetName val="Fr Revit"/>
      <sheetName val="NSA Summary"/>
      <sheetName val="FitOutConfCentre"/>
      <sheetName val="Lumen"/>
      <sheetName val="해외교육"/>
      <sheetName val="K2 site Total 내역서"/>
      <sheetName val="타설"/>
      <sheetName val="수량산출서_x0000__x0000__x0005_"/>
      <sheetName val="수량산출서_x0010__x0000_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D.B"/>
      <sheetName val="주안3차A-A"/>
      <sheetName val="부도어음"/>
      <sheetName val="합천내역"/>
      <sheetName val="기계실냉༛彬"/>
      <sheetName val="06 일위대가목록"/>
      <sheetName val="0217상가미분양자산"/>
      <sheetName val="2_1"/>
      <sheetName val="사__업__비__수__지__예__산__서"/>
      <sheetName val="기계_도급내역서"/>
      <sheetName val="10_경제성분석"/>
      <sheetName val="1차설계逷≙≙"/>
      <sheetName val="외주대비-구_x0005__x0000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20관리비율"/>
      <sheetName val="1.청구서"/>
      <sheetName val="2.내역서"/>
      <sheetName val="기성지급예정"/>
      <sheetName val="실지급내역"/>
      <sheetName val="노무비지급"/>
      <sheetName val="표"/>
      <sheetName val="수지예산"/>
      <sheetName val="외주대비x_x0000_Ԁ_x0000_"/>
      <sheetName val="foxz"/>
      <sheetName val="Tong hop"/>
      <sheetName val="Phan lap dat"/>
      <sheetName val="Lắp Ráp"/>
      <sheetName val="외주대비-구ꮸ〇"/>
      <sheetName val="외주대비-구_x0000__x0000_"/>
      <sheetName val="자판실행"/>
      <sheetName val="총괄표 "/>
      <sheetName val="구조ఀ덀_x0000_"/>
      <sheetName val="구조怀ྋĀ"/>
      <sheetName val="연평잔"/>
      <sheetName val="Efficiency"/>
      <sheetName val="부대표지_x0000__x0000__x0005__x0000_䥀"/>
      <sheetName val="행정표준(2惍"/>
      <sheetName val="행정표준(2ネ"/>
      <sheetName val="수로BOX"/>
      <sheetName val="수벽설치(효자)"/>
      <sheetName val="부대표지_x0000__x0000__x0005__x0000_⽠"/>
      <sheetName val="A-100전제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1_수인터널5"/>
      <sheetName val="설_계5"/>
      <sheetName val="0_0ControlSheet5"/>
      <sheetName val="0_1keyAssumption5"/>
      <sheetName val="2_대외공문5"/>
      <sheetName val="6PILE__(돌출)5"/>
      <sheetName val="AS포장복구_5"/>
      <sheetName val="내역(최종본4_5)5"/>
      <sheetName val="입출재고현황_(2)4"/>
      <sheetName val="Sheet1_(2)4"/>
      <sheetName val="노원열병합__건축공사기성내역서4"/>
      <sheetName val="현장별계약현황('98_10_31)4"/>
      <sheetName val="부대입찰_내역서4"/>
      <sheetName val="전차선로_물량표4"/>
      <sheetName val="3BL공동구_수량4"/>
      <sheetName val="BSD_(2)4"/>
      <sheetName val="4_내진설계4"/>
      <sheetName val="토공(우물통,기타)_4"/>
      <sheetName val="96보완계획7_124"/>
      <sheetName val="1_취수장4"/>
      <sheetName val="_총괄표4"/>
      <sheetName val="제잡비_xls4"/>
      <sheetName val="실행내역서_4"/>
      <sheetName val="1__설계조건_2_단면가정_3__하중계산4"/>
      <sheetName val="DATA_입력란4"/>
      <sheetName val="2_고용보험료산출근거4"/>
      <sheetName val="인건비_4"/>
      <sheetName val="원가계산_(2)4"/>
      <sheetName val="콤보박스와_리스트박스의_연결4"/>
      <sheetName val="Eq__Mobilization4"/>
      <sheetName val="1_설계조건4"/>
      <sheetName val="플랜트_설치4"/>
      <sheetName val="97년_추정4"/>
      <sheetName val="현장관리비_산출내역4"/>
      <sheetName val="내___역2"/>
      <sheetName val="프라임_강변역(4,236)2"/>
      <sheetName val="집_계_표2"/>
      <sheetName val="5_2코핑2"/>
      <sheetName val="배수공_시멘트_및_골재량_산출2"/>
      <sheetName val="7_PILE__(돌출)2"/>
      <sheetName val="P_M_별2"/>
      <sheetName val="2000년_공정표2"/>
      <sheetName val="DATA_입력부2"/>
      <sheetName val="설내역서_3"/>
      <sheetName val="광통신_견적내역서12"/>
      <sheetName val="할증_2"/>
      <sheetName val="unit_42"/>
      <sheetName val="CIP_공사3"/>
      <sheetName val="4_경비_5_영업외수지2"/>
      <sheetName val="_견적서2"/>
      <sheetName val="수량산출서_갑지2"/>
      <sheetName val="2_교량(신설)2"/>
      <sheetName val="1_3_1절점좌표2"/>
      <sheetName val="1_1설계기준2"/>
      <sheetName val="5_정산서2"/>
      <sheetName val="2000_052"/>
      <sheetName val="1_본부별2"/>
      <sheetName val="EQUIP_LIST2"/>
      <sheetName val="노무비_2"/>
      <sheetName val="내역서_제출2"/>
      <sheetName val="구조______2"/>
      <sheetName val="간_지12"/>
      <sheetName val="화재_탐지_설비2"/>
      <sheetName val="4_일위대가집계2"/>
      <sheetName val="5__현장관리비(new)_2"/>
      <sheetName val="Customer_Databas2"/>
      <sheetName val="방배동내역_(총괄)2"/>
      <sheetName val="기초입력_DATA2"/>
      <sheetName val="재활용_악취_먼지DUCT산출2"/>
      <sheetName val="4_장비손료2"/>
      <sheetName val="단양_00_아파트-세부내역2"/>
      <sheetName val="5호광장_(만점)2"/>
      <sheetName val="인천국제_(만점)_(2)2"/>
      <sheetName val="전선_및_전선관1"/>
      <sheetName val="VENDOR_LIST1"/>
      <sheetName val="남양시작동자105노65기1_3화1_21"/>
      <sheetName val="관음목장(제출용)자105인97_51"/>
      <sheetName val="원내역서_그대로1"/>
      <sheetName val="PROJECT_BRIEF1"/>
      <sheetName val="설계기준_및_하중계산1"/>
      <sheetName val="1062-X방향_1"/>
      <sheetName val="TABLE_DB1"/>
      <sheetName val="쌍용_data_base1"/>
      <sheetName val="수목데이타_1"/>
      <sheetName val="Sight_n_M_H1"/>
      <sheetName val="단가_1"/>
      <sheetName val="매출요약(월별)_-년간1"/>
      <sheetName val="Piping_Design_Data1"/>
      <sheetName val="4_&amp;_10-inch,_CO2_Combo_&amp;_Sweep1"/>
      <sheetName val="1_䷨수장1"/>
      <sheetName val="4_뀴진설Ⳅ1"/>
      <sheetName val="전䰨선로_물량표1"/>
      <sheetName val="㶀대입찰_내역서1"/>
      <sheetName val="969910(_R)1"/>
      <sheetName val="전체내역_(2)1"/>
      <sheetName val="Hyundai_Unit_cost_xls1"/>
      <sheetName val="2F_회의실견적(5_14_일대)1"/>
      <sheetName val="경비_(1)1"/>
      <sheetName val="단가_및_재료비1"/>
      <sheetName val="97_사업추정(WEKI)"/>
      <sheetName val="-15_0"/>
      <sheetName val="7_전산해석결과"/>
      <sheetName val="4_하중"/>
      <sheetName val="청_구"/>
      <sheetName val="108_수선비1"/>
      <sheetName val="_ｹ-ﾌﾞﾙ"/>
      <sheetName val="공내역_및_견적조건"/>
      <sheetName val="신평리_권리자명부"/>
      <sheetName val="일위대가_(PM)1"/>
      <sheetName val="①idea_pipeline1"/>
      <sheetName val="IMP_통일양식1"/>
      <sheetName val="LYS_통일양식1"/>
      <sheetName val="Xunit_(단위환산)1"/>
      <sheetName val="유통기한_프로그램1"/>
      <sheetName val="토__공"/>
      <sheetName val="내역서_"/>
      <sheetName val="모선자재_집계표"/>
      <sheetName val="재료의_할증"/>
      <sheetName val="D1_2_COF모듈자재_입출재고_(B급)"/>
      <sheetName val="견적颙⿬"/>
      <sheetName val="견적颙⿶"/>
      <sheetName val="견적"/>
      <sheetName val="견적颙』"/>
      <sheetName val="표__지"/>
      <sheetName val="99_조정금액"/>
      <sheetName val="외주현황_wq1"/>
      <sheetName val="태화42_"/>
      <sheetName val="배수喘"/>
      <sheetName val="220_(2)"/>
      <sheetName val="토공_total"/>
      <sheetName val="함열량_db"/>
      <sheetName val="BEND_LOSS"/>
      <sheetName val="3_관로전환기"/>
      <sheetName val="내역서1999_8최종"/>
      <sheetName val="부대표지腰"/>
      <sheetName val="3_전기산출기초"/>
      <sheetName val="F_월별기성수금현황_"/>
      <sheetName val="TRAY_헹거산출"/>
      <sheetName val="기존단가_(2)"/>
      <sheetName val="1_1"/>
      <sheetName val="_"/>
      <sheetName val="평가내역"/>
      <sheetName val="_x0000__x0010__x0000_내"/>
      <sheetName val="1-׃⼿"/>
      <sheetName val="1-닑⽋"/>
      <sheetName val="1-_x0005__x0000_"/>
      <sheetName val="템플릿"/>
      <sheetName val="1_설계기준3"/>
      <sheetName val="8_PILE__(돌출)3"/>
      <sheetName val="표지_(2)4"/>
      <sheetName val="표지_(3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6__안전관리비6"/>
      <sheetName val="HRSG_SMALL072204"/>
      <sheetName val="교각토공__2_4"/>
      <sheetName val="3_공통공사대비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2차전체변경예정_(2)3"/>
      <sheetName val="단면_(2)3"/>
      <sheetName val="토공유동표(전체_당초)3"/>
      <sheetName val="b_balju_(2)3"/>
      <sheetName val="4_LINE2"/>
      <sheetName val="7_th2"/>
      <sheetName val="_갑지2"/>
      <sheetName val="A_LINE2"/>
      <sheetName val="5__현장관리비_new__2"/>
      <sheetName val="Temporary_Mooring2"/>
      <sheetName val="중기조종사_단위단가3"/>
      <sheetName val="총_원가계산2"/>
      <sheetName val="제출내역_(2)2"/>
      <sheetName val="2_2_오피스텔(12~32F)2"/>
      <sheetName val="일위대가_집계표2"/>
      <sheetName val="6__안전관리비7"/>
      <sheetName val="자__재2"/>
      <sheetName val="개인별_순위표2"/>
      <sheetName val="CM_12"/>
      <sheetName val="기술부_VENDOR_LIST2"/>
      <sheetName val="단계별내역_(2)2"/>
      <sheetName val="2_2_띠장의_설계2"/>
      <sheetName val="내역서_(2)1"/>
      <sheetName val="총괄집계_1"/>
      <sheetName val="한성교회_신축공사(050713)_CheckList1"/>
      <sheetName val="9_1지하2층하부보2"/>
      <sheetName val="4_일위대가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4_2_1_마루높이_검토1"/>
      <sheetName val="BOX_본체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전화공사_공량_및_집계표1"/>
      <sheetName val="참조_(2)1"/>
      <sheetName val="6__직접경비1"/>
      <sheetName val="대가_(보완)1"/>
      <sheetName val="3_자재비(총괄)1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STEEL_BOX_단면설계(SEC_8)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6_이토처리시간1"/>
      <sheetName val="울진항공등화_내역서1"/>
      <sheetName val="영흥TL(UP,DOWN)_1"/>
      <sheetName val="일_위_대_가_표1"/>
      <sheetName val="고객사_관리_코드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중기쥰종사_단위단가1"/>
      <sheetName val="PTVT_(MAU)1"/>
      <sheetName val="chi_tiet"/>
      <sheetName val="PPC_Summary"/>
      <sheetName val="chiettinh"/>
      <sheetName val="Parem"/>
      <sheetName val="THVT"/>
      <sheetName val="장비당단가_(1)3"/>
      <sheetName val="Sheet2_(2)3"/>
      <sheetName val="수_량_명_세_서_-_13"/>
      <sheetName val="별표_3"/>
      <sheetName val="2_건축3"/>
      <sheetName val="공정표_3"/>
      <sheetName val="1차_내역서1"/>
      <sheetName val="kimre_scrubber1"/>
      <sheetName val="strut_type1"/>
      <sheetName val="FRP_PIPING_일위대가1"/>
      <sheetName val="Div26_-_Elect"/>
      <sheetName val="Bảng_mã_VT"/>
      <sheetName val="Khoi_luong"/>
      <sheetName val="DonGia_chetao"/>
      <sheetName val="DonGia_VatTuLK"/>
      <sheetName val="Fr_Revit"/>
      <sheetName val="NSA_Summary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1_수인터널6"/>
      <sheetName val="2_대외공문6"/>
      <sheetName val="6PILE__(돌출)6"/>
      <sheetName val="AS포장복구_6"/>
      <sheetName val="설_계6"/>
      <sheetName val="내역(최종본4_5)6"/>
      <sheetName val="0_0ControlSheet6"/>
      <sheetName val="0_1keyAssumption6"/>
      <sheetName val="Sheet1_(2)5"/>
      <sheetName val="입출재고현황_(2)5"/>
      <sheetName val="전차선로_물량표5"/>
      <sheetName val="노원열병합__건축공사기성내역서5"/>
      <sheetName val="1_취수장5"/>
      <sheetName val="_총괄표5"/>
      <sheetName val="96보완계획7_125"/>
      <sheetName val="BSD_(2)5"/>
      <sheetName val="4_내진설계5"/>
      <sheetName val="3BL공동구_수량5"/>
      <sheetName val="실행내역서_5"/>
      <sheetName val="부대입찰_내역서5"/>
      <sheetName val="1__설계조건_2_단면가정_3__하중계산5"/>
      <sheetName val="DATA_입력란5"/>
      <sheetName val="1_설계조건5"/>
      <sheetName val="2_고용보험료산출근거5"/>
      <sheetName val="제잡비_xls5"/>
      <sheetName val="인건비_5"/>
      <sheetName val="콤보박스와_리스트박스의_연결5"/>
      <sheetName val="4_경비_5_영업외수지3"/>
      <sheetName val="_견적서3"/>
      <sheetName val="현장별계약현황('98_10_31)5"/>
      <sheetName val="토공(우물통,기타)_5"/>
      <sheetName val="플랜트_설치5"/>
      <sheetName val="원가계산_(2)5"/>
      <sheetName val="Eq__Mobilization5"/>
      <sheetName val="장비당단가_(1)4"/>
      <sheetName val="Sheet2_(2)4"/>
      <sheetName val="97년_추정5"/>
      <sheetName val="현장관리비_산출내역5"/>
      <sheetName val="2000년_공정표3"/>
      <sheetName val="수_량_명_세_서_-_14"/>
      <sheetName val="광통신_견적내역서13"/>
      <sheetName val="할증_3"/>
      <sheetName val="unit_43"/>
      <sheetName val="1_설계기준4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8_PILE__(돌출)4"/>
      <sheetName val="5_2코핑3"/>
      <sheetName val="배수공_시멘트_및_골재량_산출3"/>
      <sheetName val="7_PILE__(돌출)3"/>
      <sheetName val="P_M_별3"/>
      <sheetName val="CIP_공사4"/>
      <sheetName val="표지_(2)5"/>
      <sheetName val="수량산출서_갑지3"/>
      <sheetName val="DATA_입력부3"/>
      <sheetName val="표지_(3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6__안전관리비8"/>
      <sheetName val="HRSG_SMALL072205"/>
      <sheetName val="교각토공__2_5"/>
      <sheetName val="3_공통공사대비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2차전체변경예정_(2)4"/>
      <sheetName val="단면_(2)4"/>
      <sheetName val="토공유동표(전체_당초)4"/>
      <sheetName val="구조______3"/>
      <sheetName val="b_balju_(2)4"/>
      <sheetName val="노무비_3"/>
      <sheetName val="화재_탐지_설비3"/>
      <sheetName val="Customer_Databas3"/>
      <sheetName val="4_LINE3"/>
      <sheetName val="7_th3"/>
      <sheetName val="_갑지3"/>
      <sheetName val="4_일위대가집계3"/>
      <sheetName val="내역서_제출3"/>
      <sheetName val="A_LINE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2_교량(신설)3"/>
      <sheetName val="EQUIP_LIST3"/>
      <sheetName val="일위대가_(PM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제출내역_(2)3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2_2_오피스텔(12~32F)3"/>
      <sheetName val="일위대가_집계표3"/>
      <sheetName val="6__안전관리비9"/>
      <sheetName val="자__재3"/>
      <sheetName val="개인별_순위표3"/>
      <sheetName val="CM_13"/>
      <sheetName val="기술부_VENDOR_LIST3"/>
      <sheetName val="단계별내역_(2)3"/>
      <sheetName val="2_2_띠장의_설계3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1차_내역서2"/>
      <sheetName val="중기쥰종사_단위단가2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STEEL_BOX_단면설계(SEC_8)2"/>
      <sheetName val="6_이토처리시간2"/>
      <sheetName val="울진항공등화_내역서2"/>
      <sheetName val="영흥TL(UP,DOWN)_2"/>
      <sheetName val="일_위_대_가_표2"/>
      <sheetName val="PTVT_(MAU)2"/>
      <sheetName val="5호광장_(만점)3"/>
      <sheetName val="인천국제_(만점)_(2)3"/>
      <sheetName val="전선_및_전선관2"/>
      <sheetName val="설계기준_및_하중계산2"/>
      <sheetName val="Sight_n_M_H2"/>
      <sheetName val="매출요약(월별)_-년간2"/>
      <sheetName val="Piping_Design_Data2"/>
      <sheetName val="4_&amp;_10-inch,_CO2_Combo_&amp;_Sweep2"/>
      <sheetName val="1_䷨수장2"/>
      <sheetName val="4_뀴진설Ⳅ2"/>
      <sheetName val="전䰨선로_물량표2"/>
      <sheetName val="㶀대입찰_내역서2"/>
      <sheetName val="수목데이타_2"/>
      <sheetName val="kimre_scrubber2"/>
      <sheetName val="내역서_(2)2"/>
      <sheetName val="strut_type2"/>
      <sheetName val="한성교회_신축공사(050713)_CheckList2"/>
      <sheetName val="FRP_PIPING_일위대가2"/>
      <sheetName val="총괄집계_2"/>
      <sheetName val="MP_MOB2"/>
      <sheetName val="명일작업계획_(3)2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전화공사_공량_및_집계표2"/>
      <sheetName val="참조_(2)2"/>
      <sheetName val="6__직접경비2"/>
      <sheetName val="대가_(보완)2"/>
      <sheetName val="3_자재비(총괄)2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함열량_db1"/>
      <sheetName val="10_경제성분석1"/>
      <sheetName val="단가_및_재료비2"/>
      <sheetName val="기계_도급내역서1"/>
      <sheetName val="-15_01"/>
      <sheetName val="고객사_관리_코드2"/>
      <sheetName val="사__업__비__수__지__예__산__서1"/>
      <sheetName val="Div26_-_Elect1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모선자재_집계표1"/>
      <sheetName val="재료의_할증1"/>
      <sheetName val="내역서_1"/>
      <sheetName val="공내역_및_견적조건1"/>
      <sheetName val="2_11"/>
      <sheetName val="Bảng_mã_VT1"/>
      <sheetName val="Khoi_luong1"/>
      <sheetName val="DonGia_chetao1"/>
      <sheetName val="DonGia_VatTuLK1"/>
      <sheetName val="표__지1"/>
      <sheetName val="D1_2_COF모듈자재_입출재고_(B급)1"/>
      <sheetName val="Fr_Revit1"/>
      <sheetName val="NSA_Summary1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Kiem-Toan"/>
      <sheetName val="gVL"/>
      <sheetName val="Prelims"/>
      <sheetName val="Rate"/>
      <sheetName val="cong thuc tinh chi tiet"/>
      <sheetName val="00000000"/>
      <sheetName val="Quantity"/>
      <sheetName val="cong_thuc_tinh_chi_tiet"/>
      <sheetName val="cong_thuc_tinh_chi_tiet1"/>
      <sheetName val="01. DATA"/>
      <sheetName val="장비분석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KET CAU- MJV2"/>
      <sheetName val="Ví dụ"/>
      <sheetName val="Gia VLNCMTC"/>
      <sheetName val="1_MV"/>
      <sheetName val="SEX"/>
      <sheetName val="IBASE"/>
      <sheetName val="MTC"/>
      <sheetName val="外構・目次"/>
      <sheetName val="工場棟・目次"/>
      <sheetName val="事務棟・目次"/>
      <sheetName val="GC산출"/>
      <sheetName val="cable산출"/>
      <sheetName val="PIPING"/>
      <sheetName val="벽체면적˱ጐɈី"/>
      <sheetName val="총공사Ԁ쭭㠯"/>
      <sheetName val="Config"/>
      <sheetName val="계약대비내역서 (부경)"/>
      <sheetName val="집행대비내역서 (부경)"/>
      <sheetName val="계약그라우팅.포장"/>
      <sheetName val="계약사무실조경 "/>
      <sheetName val="도시정비"/>
      <sheetName val="개발"/>
      <sheetName val="도시정비 "/>
      <sheetName val="민간"/>
      <sheetName val="관접합및부설"/>
      <sheetName val="3.1.6 전산처리결과"/>
      <sheetName val="토공계산서(부체도로)"/>
      <sheetName val="가정급수관"/>
      <sheetName val="⑻동원인원산출서⑧"/>
      <sheetName val="2013년상반기"/>
      <sheetName val="인부신상헾⼳"/>
      <sheetName val="호곡중학교"/>
      <sheetName val="Bab泅啢堀㭔*"/>
      <sheetName val="토목단가"/>
      <sheetName val="출장㺎Ă"/>
      <sheetName val="철근׃"/>
      <sheetName val="재무가정"/>
      <sheetName val="사전공사"/>
      <sheetName val="CF_DT"/>
      <sheetName val="본장"/>
      <sheetName val="횡배수관 토공량 산출"/>
      <sheetName val="부대공사비"/>
      <sheetName val="건_′近丂"/>
      <sheetName val="건_ê_x0000_Ԁ"/>
      <sheetName val="조ꌀ"/>
      <sheetName val="조Ꝣ"/>
      <sheetName val="부대표지츀 _x0000__x0000_얈"/>
      <sheetName val="부대표지츀 _x0000__x0000_篐"/>
      <sheetName val="공종코드"/>
      <sheetName val="계산내역(설비)"/>
      <sheetName val="원가 (2)"/>
      <sheetName val="BD운반거리"/>
      <sheetName val="총공사_x0000__x0000_Ԁ"/>
      <sheetName val="기초데이타"/>
      <sheetName val="일위대가Ȓ_x0000_"/>
      <sheetName val="일위대가顔-"/>
      <sheetName val="용산1(해보)"/>
      <sheetName val="매입"/>
      <sheetName val="서울대규장각(가시설흙막이)"/>
      <sheetName val="chitiet"/>
      <sheetName val="Sikje_in_x0005__x0000_"/>
      <sheetName val="샌딩 에폭시 도장"/>
      <sheetName val="2련간지"/>
      <sheetName val="시험연구비상각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견적표지_(3"/>
      <sheetName val="SCOPE OF WORK"/>
      <sheetName val="BG"/>
      <sheetName val="대3류 "/>
      <sheetName val="외주대비 ᨀ晙ԯ"/>
      <sheetName val="入力作成表"/>
      <sheetName val="D_MUC"/>
      <sheetName val="내역서-설비"/>
      <sheetName val="전도금정산서(27)"/>
      <sheetName val="3.단가산출서"/>
      <sheetName val="4.단가산출기초"/>
      <sheetName val="견적_x0005_"/>
      <sheetName val="CԀ"/>
      <sheetName val="중사"/>
      <sheetName val="경비_원본"/>
      <sheetName val="동력부하계산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아파트급수지하PIT층평면도(평면도)"/>
      <sheetName val="오억미만"/>
      <sheetName val="코드일람표"/>
      <sheetName val="전_x0000_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1차설계逷≙?≙"/>
      <sheetName val="NOM³"/>
      <sheetName val="NOMֳ"/>
      <sheetName val="외주대비x"/>
      <sheetName val="기초입력ԯ"/>
      <sheetName val="수량산출서_x0010_"/>
      <sheetName val="총공사"/>
      <sheetName val="부대표지츀 "/>
      <sheetName val="건_ê"/>
      <sheetName val="투찰금액"/>
      <sheetName val="표지 (3_x0005_"/>
      <sheetName val="_x0000__x0008__x0000__x0005__x0000_"/>
      <sheetName val="_x0000__x0004__x0000__x0004__x0000_"/>
      <sheetName val="_x0000__x0003__x0000__x0004__x0000__x0000__x0000__x0000_"/>
      <sheetName val="bang TH"/>
      <sheetName val="Sàn T1"/>
      <sheetName val="Lỗ thông gió"/>
      <sheetName val="CodeSheet"/>
      <sheetName val="Thống kê"/>
      <sheetName val="Sikje_in"/>
      <sheetName val="샌딩_에폭시_도장"/>
      <sheetName val="외주대비_ᨀ晙ԯ"/>
      <sheetName val="Summary"/>
      <sheetName val="H. MECHANICAL"/>
      <sheetName val="J. FIRE FIGHTING"/>
      <sheetName val="MECHANICAL"/>
      <sheetName val="[후다_x0001_ _x0010__x0000__x0003_ _x0010__x0000__x0001__x0000__x0010__x0000__x0001_ _x0010__x0000__x0003_"/>
      <sheetName val="유통간부"/>
      <sheetName val="장기"/>
      <sheetName val="수정계획3"/>
      <sheetName val="시작"/>
      <sheetName val="받을어음"/>
      <sheetName val="유가증권"/>
      <sheetName val="대손상각"/>
      <sheetName val="HS"/>
      <sheetName val="Sikje_in_x0005_"/>
      <sheetName val="Tai khoan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1_수인터널7"/>
      <sheetName val="내역(최종본4_5)7"/>
      <sheetName val="설_계7"/>
      <sheetName val="입출재고현황_(2)6"/>
      <sheetName val="6PILE__(돌출)7"/>
      <sheetName val="2_대외공문7"/>
      <sheetName val="AS포장복구_7"/>
      <sheetName val="0_0ControlSheet7"/>
      <sheetName val="0_1keyAssumption7"/>
      <sheetName val="4_내진설계6"/>
      <sheetName val="Sheet1_(2)6"/>
      <sheetName val="1_취수장6"/>
      <sheetName val="BSD_(2)6"/>
      <sheetName val="4_경비_5_영업외수지4"/>
      <sheetName val="_견적서4"/>
      <sheetName val="전차선로_물량표6"/>
      <sheetName val="노원열병합__건축공사기성내역서6"/>
      <sheetName val="_총괄표6"/>
      <sheetName val="96보완계획7_126"/>
      <sheetName val="3BL공동구_수량6"/>
      <sheetName val="실행내역서_6"/>
      <sheetName val="부대입찰_내역서6"/>
      <sheetName val="1__설계조건_2_단면가정_3__하중계산6"/>
      <sheetName val="DATA_입력란6"/>
      <sheetName val="1_설계조건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장비당단가_(1)5"/>
      <sheetName val="Sheet2_(2)5"/>
      <sheetName val="97년_추정6"/>
      <sheetName val="현장관리비_산출내역6"/>
      <sheetName val="2000년_공정표4"/>
      <sheetName val="수_량_명_세_서_-_15"/>
      <sheetName val="광통신_견적내역서14"/>
      <sheetName val="할증_4"/>
      <sheetName val="unit_44"/>
      <sheetName val="1_설계기준5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8_PILE__(돌출)5"/>
      <sheetName val="5_2코핑4"/>
      <sheetName val="배수공_시멘트_및_골재량_산출4"/>
      <sheetName val="7_PILE__(돌출)4"/>
      <sheetName val="P_M_별4"/>
      <sheetName val="CIP_공사5"/>
      <sheetName val="표지_(2)6"/>
      <sheetName val="수량산출서_갑지4"/>
      <sheetName val="DATA_입력부4"/>
      <sheetName val="표지_(3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6__안전관리비10"/>
      <sheetName val="HRSG_SMALL072206"/>
      <sheetName val="교각토공__2_6"/>
      <sheetName val="3_공통공사대비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2차전체변경예정_(2)5"/>
      <sheetName val="단면_(2)5"/>
      <sheetName val="토공유동표(전체_당초)5"/>
      <sheetName val="구조______4"/>
      <sheetName val="b_balju_(2)5"/>
      <sheetName val="노무비_4"/>
      <sheetName val="화재_탐지_설비4"/>
      <sheetName val="Customer_Databas4"/>
      <sheetName val="4_LINE4"/>
      <sheetName val="7_th4"/>
      <sheetName val="_갑지4"/>
      <sheetName val="4_일위대가집계4"/>
      <sheetName val="내역서_제출4"/>
      <sheetName val="A_LINE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2_교량(신설)4"/>
      <sheetName val="EQUIP_LIST4"/>
      <sheetName val="일위대가_(PM)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제출내역_(2)4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2_2_오피스텔(12~32F)4"/>
      <sheetName val="일위대가_집계표4"/>
      <sheetName val="6__안전관리비11"/>
      <sheetName val="자__재4"/>
      <sheetName val="개인별_순위표4"/>
      <sheetName val="CM_14"/>
      <sheetName val="기술부_VENDOR_LIST4"/>
      <sheetName val="단계별내역_(2)4"/>
      <sheetName val="2_2_띠장의_설계4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설계기준_및_하중계산3"/>
      <sheetName val="5호광장_(만점)4"/>
      <sheetName val="인천국제_(만점)_(2)4"/>
      <sheetName val="전선_및_전선관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수목데이타_3"/>
      <sheetName val="kimre_scrubber3"/>
      <sheetName val="내역서_(2)3"/>
      <sheetName val="strut_type3"/>
      <sheetName val="한성교회_신축공사(050713)_CheckList3"/>
      <sheetName val="FRP_PIPING_일위대가3"/>
      <sheetName val="9_1지하2층하부보4"/>
      <sheetName val="4_일위대가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4_2_1_마루높이_검토3"/>
      <sheetName val="BOX_본체3"/>
      <sheetName val="Bảng_mã_VT2"/>
      <sheetName val="중기쥰종사_단위단가3"/>
      <sheetName val="STEEL_BOX_단면설계(SEC_8)3"/>
      <sheetName val="6_이토처리시간3"/>
      <sheetName val="울진항공등화_내역서3"/>
      <sheetName val="영흥TL(UP,DOWN)_3"/>
      <sheetName val="일_위_대_가_표3"/>
      <sheetName val="PTVT_(MAU)3"/>
      <sheetName val="총괄집계_3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전화공사_공량_및_집계표3"/>
      <sheetName val="참조_(2)3"/>
      <sheetName val="6__직접경비3"/>
      <sheetName val="대가_(보완)3"/>
      <sheetName val="3_자재비(총괄)3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함열량_db2"/>
      <sheetName val="10_경제성분석2"/>
      <sheetName val="단가_및_재료비3"/>
      <sheetName val="기계_도급내역서2"/>
      <sheetName val="-15_02"/>
      <sheetName val="고객사_관리_코드3"/>
      <sheetName val="사__업__비__수__지__예__산__서2"/>
      <sheetName val="Div26_-_Elect2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모선자재_집계표2"/>
      <sheetName val="재료의_할증2"/>
      <sheetName val="내역서_2"/>
      <sheetName val="공내역_및_견적조건2"/>
      <sheetName val="2_12"/>
      <sheetName val="Khoi_luong2"/>
      <sheetName val="Fr_Revit2"/>
      <sheetName val="NSA_Summary2"/>
      <sheetName val="DonGia_chetao2"/>
      <sheetName val="DonGia_VatTuLK2"/>
      <sheetName val="표__지2"/>
      <sheetName val="D1_2_COF모듈자재_입출재고_(B급)2"/>
      <sheetName val="cong_thuc_tinh_chi_tiet2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Tong_hop"/>
      <sheetName val="NS_Lán_trại"/>
      <sheetName val="Check_cong_no_NC"/>
      <sheetName val="Gia_VLNCMTC"/>
      <sheetName val="청_구1"/>
      <sheetName val="7_전산해석결과1"/>
      <sheetName val="4_하중1"/>
      <sheetName val="chi_tiet1"/>
      <sheetName val="PPC_Summary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KET_CAU-_MJV2"/>
      <sheetName val="Ví_dụ"/>
      <sheetName val="Phan_lap_dat"/>
      <sheetName val="Lắp_Ráp"/>
      <sheetName val="SCOPE_OF_WORK"/>
      <sheetName val="대3류_"/>
      <sheetName val="Sàn_T1"/>
      <sheetName val="Lỗ_thông_gió"/>
      <sheetName val="DI-ESTI"/>
      <sheetName val="Bang gia 2011.10.12"/>
      <sheetName val="Rect. 10"/>
      <sheetName val="총물량"/>
      <sheetName val="1공구_건정토건_토_x0000__x0000_"/>
      <sheetName val="자재단가표"/>
      <sheetName val="gyun"/>
      <sheetName val="갑漅⿊"/>
      <sheetName val="18.궤도재료"/>
      <sheetName val="직접공사비"/>
      <sheetName val="여흥"/>
      <sheetName val="교각怀"/>
      <sheetName val="내역 "/>
      <sheetName val="교각¾_x0000_"/>
      <sheetName val="허용전류-IEC"/>
      <sheetName val="MCC제원"/>
      <sheetName val="허용전류-IEC DATA"/>
      <sheetName val="연령현황"/>
      <sheetName val="D_B"/>
      <sheetName val="금회_청구사항(기계)"/>
      <sheetName val="기성갑지_(소방)"/>
      <sheetName val="금회_청구사항(소방)"/>
      <sheetName val="K2_site_Total_내역서"/>
      <sheetName val="1_청구서"/>
      <sheetName val="2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동강_배관"/>
      <sheetName val="WCR_외주"/>
      <sheetName val="ANILINE_-_OPTION"/>
      <sheetName val="MDI_-_OPTION"/>
      <sheetName val="총괄표_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부대표지䥀"/>
      <sheetName val="06_일위대가목록"/>
      <sheetName val="피벗테이블데이터분석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Sheet17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침하계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설계개요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설비원가"/>
      <sheetName val="장비투입 (2)"/>
      <sheetName val="CC16-내역서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투자효율분석"/>
      <sheetName val="기지국"/>
      <sheetName val="jobhist"/>
      <sheetName val="신림자금"/>
      <sheetName val="수질정화시설"/>
      <sheetName val="목표세부명세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O＆P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__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_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주형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현장´_x0000_Ԁ_x0000_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1_수인터널8"/>
      <sheetName val="2_대외공문8"/>
      <sheetName val="설_계8"/>
      <sheetName val="6PILE__(돌출)8"/>
      <sheetName val="AS포장복구_8"/>
      <sheetName val="입출재고현황_(2)7"/>
      <sheetName val="0_0ControlSheet8"/>
      <sheetName val="0_1keyAssumption8"/>
      <sheetName val="4_내진설계7"/>
      <sheetName val="내역(최종본4_5)8"/>
      <sheetName val="Sheet1_(2)7"/>
      <sheetName val="BSD_(2)7"/>
      <sheetName val="1_취수장7"/>
      <sheetName val="부대입찰_내역서7"/>
      <sheetName val="전차선로_물량표7"/>
      <sheetName val="토공(우물통,기타)_7"/>
      <sheetName val="_총괄표7"/>
      <sheetName val="현장관리비_산출내역7"/>
      <sheetName val="제잡비_xls7"/>
      <sheetName val="3BL공동구_수량7"/>
      <sheetName val="현장별계약현황('98_10_31)7"/>
      <sheetName val="96보완계획7_127"/>
      <sheetName val="97년_추정7"/>
      <sheetName val="인건비_7"/>
      <sheetName val="1__설계조건_2_단면가정_3__하중계산7"/>
      <sheetName val="DATA_입력란7"/>
      <sheetName val="실행내역서_7"/>
      <sheetName val="1_설계조건7"/>
      <sheetName val="2_고용보험료산출근거7"/>
      <sheetName val="노원열병합__건축공사기성내역서7"/>
      <sheetName val="Eq__Mobilization7"/>
      <sheetName val="원가계산_(2)7"/>
      <sheetName val="장비당단가_(1)6"/>
      <sheetName val="Sheet2_(2)6"/>
      <sheetName val="내___역5"/>
      <sheetName val="1_설계기준6"/>
      <sheetName val="프라임_강변역(4,236)5"/>
      <sheetName val="플랜트_설치7"/>
      <sheetName val="8_PILE__(돌출)6"/>
      <sheetName val="콤보박스와_리스트박스의_연결7"/>
      <sheetName val="2000년_공정표5"/>
      <sheetName val="수_량_명_세_서_-_16"/>
      <sheetName val="설내역서_6"/>
      <sheetName val="2_건축6"/>
      <sheetName val="집_계_표5"/>
      <sheetName val="2_교량(신설)5"/>
      <sheetName val="5_2코핑5"/>
      <sheetName val="공정표_6"/>
      <sheetName val="P_M_별5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교각토공__2_7"/>
      <sheetName val="HRSG_SMALL072207"/>
      <sheetName val="6__안전관리비12"/>
      <sheetName val="하도내역_(철콘)6"/>
      <sheetName val="3_공통공사대비7"/>
      <sheetName val="노무비_근거6"/>
      <sheetName val="조건표_(2)6"/>
      <sheetName val="별표_6"/>
      <sheetName val="임율_Data6"/>
      <sheetName val="2차전체변경예정_(2)6"/>
      <sheetName val="토공유동표(전체_당초)6"/>
      <sheetName val="목차_6"/>
      <sheetName val="단면_(2)6"/>
      <sheetName val="b_balju_(2)6"/>
      <sheetName val="8_현장관리비6"/>
      <sheetName val="7_안전관리비6"/>
      <sheetName val="7__현장관리비_6"/>
      <sheetName val="노무비_5"/>
      <sheetName val="내역서_제출5"/>
      <sheetName val="구조______5"/>
      <sheetName val="간_지15"/>
      <sheetName val="화재_탐지_설비5"/>
      <sheetName val="4_일위대가집계5"/>
      <sheetName val="5__현장관리비(new)_5"/>
      <sheetName val="Customer_Databas5"/>
      <sheetName val="방배동내역_(총괄)5"/>
      <sheetName val="배수공_시멘트_및_골재량_산출5"/>
      <sheetName val="7_PILE__(돌출)5"/>
      <sheetName val="CIP_공사6"/>
      <sheetName val="광통신_견적내역서15"/>
      <sheetName val="할증_5"/>
      <sheetName val="unit_45"/>
      <sheetName val="DATA_입력부5"/>
      <sheetName val="수량산출서_갑지5"/>
      <sheetName val="남양시작동자105노65기1_3화1_24"/>
      <sheetName val="관음목장(제출용)자105인97_54"/>
      <sheetName val="1_본부별5"/>
      <sheetName val="1_3_1절점좌표5"/>
      <sheetName val="1_1설계기준5"/>
      <sheetName val="2000_055"/>
      <sheetName val="기초입력_DATA5"/>
      <sheetName val="단양_00_아파트-세부내역5"/>
      <sheetName val="4_경비_5_영업외수지5"/>
      <sheetName val="_견적서5"/>
      <sheetName val="EQUIP_LIST5"/>
      <sheetName val="Piping_Design_Data4"/>
      <sheetName val="4_&amp;_10-inch,_CO2_Combo_&amp;_Sweep4"/>
      <sheetName val="Sight_n_M_H4"/>
      <sheetName val="4_장비손료5"/>
      <sheetName val="2F_회의실견적(5_14_일대)4"/>
      <sheetName val="재활용_악취_먼지DUCT산출5"/>
      <sheetName val="전체내역_(2)4"/>
      <sheetName val="Hyundai_Unit_cost_xls4"/>
      <sheetName val="969910(_R)4"/>
      <sheetName val="원내역서_그대로4"/>
      <sheetName val="5_정산서5"/>
      <sheetName val="수목데이타_4"/>
      <sheetName val="1062-X방향_4"/>
      <sheetName val="TABLE_DB4"/>
      <sheetName val="쌍용_data_base4"/>
      <sheetName val="경비_(1)4"/>
      <sheetName val="설계기준_및_하중계산4"/>
      <sheetName val="PROJECT_BRIEF4"/>
      <sheetName val="5호광장_(만점)5"/>
      <sheetName val="인천국제_(만점)_(2)5"/>
      <sheetName val="전선_및_전선관4"/>
      <sheetName val="VENDOR_LIST4"/>
      <sheetName val="중기조종사_단위단가6"/>
      <sheetName val="5__현장관리비_new__5"/>
      <sheetName val="Temporary_Mooring5"/>
      <sheetName val="A_LINE5"/>
      <sheetName val="제출내역_(2)5"/>
      <sheetName val="2_2_오피스텔(12~32F)5"/>
      <sheetName val="_갑지5"/>
      <sheetName val="일위대가_집계표5"/>
      <sheetName val="9_1지하2층하부보5"/>
      <sheetName val="단계별내역_(2)5"/>
      <sheetName val="총_원가계산5"/>
      <sheetName val="4_일위대가5"/>
      <sheetName val="단가_4"/>
      <sheetName val="4_LINE5"/>
      <sheetName val="7_th5"/>
      <sheetName val="매출요약(월별)_-년간4"/>
      <sheetName val="한성교회_신축공사(050713)_CheckList4"/>
      <sheetName val="단가_및_재료비4"/>
      <sheetName val="1_䷨수장4"/>
      <sheetName val="4_뀴진설Ⳅ4"/>
      <sheetName val="전䰨선로_물량표4"/>
      <sheetName val="㶀대입찰_내역서4"/>
      <sheetName val="내역서_(2)4"/>
      <sheetName val="strut_type4"/>
      <sheetName val="10_경제성분석3"/>
      <sheetName val="총괄집계_4"/>
      <sheetName val="2_13"/>
      <sheetName val="기계_도급내역서3"/>
      <sheetName val="kimre_scrubber4"/>
      <sheetName val="108_수선비4"/>
      <sheetName val="FRP_PIPING_일위대가4"/>
      <sheetName val="-15_03"/>
      <sheetName val="개인별_순위표5"/>
      <sheetName val="사__업__비__수__지__예__산__서3"/>
      <sheetName val="CM_15"/>
      <sheetName val="청_구2"/>
      <sheetName val="공내역_및_견적조건3"/>
      <sheetName val="_ｹ-ﾌﾞﾙ1"/>
      <sheetName val="97_사업추정(WEKI)1"/>
      <sheetName val="STEEL_BOX_단면설계(SEC_8)4"/>
      <sheetName val="2_2_띠장의_설계5"/>
      <sheetName val="자__재5"/>
      <sheetName val="세골재__T2_변경_현황4"/>
      <sheetName val="6__안전관리비13"/>
      <sheetName val="기술부_VENDOR_LIST5"/>
      <sheetName val="4_2_1_마루높이_검토4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전화공사_공량_및_집계표4"/>
      <sheetName val="참조_(2)4"/>
      <sheetName val="6__직접경비4"/>
      <sheetName val="대가_(보완)4"/>
      <sheetName val="3_자재비(총괄)4"/>
      <sheetName val="제조_경영4"/>
      <sheetName val="4_전기4"/>
      <sheetName val="노_무_비4"/>
      <sheetName val="미납품_현황4"/>
      <sheetName val="신설개소별_총집계표(동해-배전)4"/>
      <sheetName val="BOX_본체4"/>
      <sheetName val="MP_MOB4"/>
      <sheetName val="신평리_권리자명부1"/>
      <sheetName val="일위대가_(PM)4"/>
      <sheetName val="7_전산해석결과2"/>
      <sheetName val="4_하중2"/>
      <sheetName val="①idea_pipeline4"/>
      <sheetName val="IMP_통일양식4"/>
      <sheetName val="LYS_통일양식4"/>
      <sheetName val="Xunit_(단위환산)4"/>
      <sheetName val="유통기한_프로그램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명일작업계획_(3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6_이토처리시간4"/>
      <sheetName val="태화42_1"/>
      <sheetName val="외주현황_wq11"/>
      <sheetName val="1차_내역서4"/>
      <sheetName val="220_(2)1"/>
      <sheetName val="토__공1"/>
      <sheetName val="울진항공등화_내역서4"/>
      <sheetName val="일_위_대_가_표4"/>
      <sheetName val="영흥TL(UP,DOWN)_4"/>
      <sheetName val="3련_BOX4"/>
      <sheetName val="내역서_3"/>
      <sheetName val="2_1외주4"/>
      <sheetName val="2_3노무4"/>
      <sheetName val="2_4자재4"/>
      <sheetName val="2_2장비4"/>
      <sheetName val="2_5경비4"/>
      <sheetName val="2_6수목대4"/>
      <sheetName val="모선자재_집계표3"/>
      <sheetName val="재료의_할증3"/>
      <sheetName val="D1_2_COF모듈자재_입출재고_(B급)3"/>
      <sheetName val="BEND_LOSS1"/>
      <sheetName val="토공_total1"/>
      <sheetName val="3_관로전환기1"/>
      <sheetName val="F_월별기성수금현황_1"/>
      <sheetName val="내역서1999_8최종1"/>
      <sheetName val="3_전기산출기초1"/>
      <sheetName val="고객사_관리_코드4"/>
      <sheetName val="중기쥰종사_단위단가4"/>
      <sheetName val="금회_청구사항(기계)1"/>
      <sheetName val="기성갑지_(소방)1"/>
      <sheetName val="금회_청구사항(소방)1"/>
      <sheetName val="함열량_db3"/>
      <sheetName val="PTVT_(MAU)4"/>
      <sheetName val="99_조정금액1"/>
      <sheetName val="D_B1"/>
      <sheetName val="기존단가_(2)2"/>
      <sheetName val="TRAY_헹거산출1"/>
      <sheetName val="1_청구서1"/>
      <sheetName val="2_내역서1"/>
      <sheetName val="표__지3"/>
      <sheetName val="1_11"/>
      <sheetName val="K2_site_Total_내역서1"/>
      <sheetName val="Div26_-_Elect3"/>
      <sheetName val="Khoi_luong3"/>
      <sheetName val="Bảng_mã_VT3"/>
      <sheetName val="DonGia_chetao3"/>
      <sheetName val="DonGia_VatTuLK3"/>
      <sheetName val="Fr_Revit3"/>
      <sheetName val="NSA_Summary3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chi_tiet2"/>
      <sheetName val="PPC_Summary2"/>
      <sheetName val="Tong_hop1"/>
      <sheetName val="Phan_lap_dat1"/>
      <sheetName val="Lắp_Ráp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cong_thuc_tinh_chi_tiet3"/>
      <sheetName val="_IL-3_XLSY갑지5"/>
      <sheetName val="KET_CAU-_MJV21"/>
      <sheetName val="Ví_dụ1"/>
      <sheetName val="Gia_VLNCMTC1"/>
      <sheetName val="06_일위대가목록1"/>
      <sheetName val="부대표지⽠"/>
      <sheetName val="도시정비_"/>
      <sheetName val="3_1_6_전산처리결과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준검_내역서9"/>
      <sheetName val="1_수인터널9"/>
      <sheetName val="2_대외공문9"/>
      <sheetName val="설_계9"/>
      <sheetName val="6PILE__(돌출)9"/>
      <sheetName val="AS포장복구_9"/>
      <sheetName val="입출재고현황_(2)8"/>
      <sheetName val="0_0ControlSheet9"/>
      <sheetName val="0_1keyAssumption9"/>
      <sheetName val="4_내진설계8"/>
      <sheetName val="내역(최종본4_5)9"/>
      <sheetName val="Sheet1_(2)8"/>
      <sheetName val="BSD_(2)8"/>
      <sheetName val="1_취수장8"/>
      <sheetName val="부대입찰_내역서8"/>
      <sheetName val="전차선로_물량표8"/>
      <sheetName val="토공(우물통,기타)_8"/>
      <sheetName val="_총괄표8"/>
      <sheetName val="현장관리비_산출내역8"/>
      <sheetName val="제잡비_xls8"/>
      <sheetName val="3BL공동구_수량8"/>
      <sheetName val="현장별계약현황('98_10_31)8"/>
      <sheetName val="96보완계획7_128"/>
      <sheetName val="97년_추정8"/>
      <sheetName val="인건비_8"/>
      <sheetName val="1__설계조건_2_단면가정_3__하중계산8"/>
      <sheetName val="DATA_입력란8"/>
      <sheetName val="실행내역서_8"/>
      <sheetName val="1_설계조건8"/>
      <sheetName val="2_고용보험료산출근거8"/>
      <sheetName val="노원열병합__건축공사기성내역서8"/>
      <sheetName val="Eq__Mobilization8"/>
      <sheetName val="원가계산_(2)8"/>
      <sheetName val="장비당단가_(1)7"/>
      <sheetName val="Sheet2_(2)7"/>
      <sheetName val="내___역6"/>
      <sheetName val="1_설계기준7"/>
      <sheetName val="프라임_강변역(4,236)6"/>
      <sheetName val="플랜트_설치8"/>
      <sheetName val="8_PILE__(돌출)7"/>
      <sheetName val="콤보박스와_리스트박스의_연결8"/>
      <sheetName val="2000년_공정표6"/>
      <sheetName val="수_량_명_세_서_-_17"/>
      <sheetName val="설내역서_7"/>
      <sheetName val="2_건축7"/>
      <sheetName val="집_계_표6"/>
      <sheetName val="2_교량(신설)6"/>
      <sheetName val="5_2코핑6"/>
      <sheetName val="공정표_7"/>
      <sheetName val="P_M_별6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_HIT-&gt;HMC_견적(3900)8"/>
      <sheetName val="일__위__대__가__목__록8"/>
      <sheetName val="교각토공__2_8"/>
      <sheetName val="HRSG_SMALL072208"/>
      <sheetName val="6__안전관리비14"/>
      <sheetName val="하도내역_(철콘)7"/>
      <sheetName val="3_공통공사대비8"/>
      <sheetName val="노무비_근거7"/>
      <sheetName val="조건표_(2)7"/>
      <sheetName val="별표_7"/>
      <sheetName val="임율_Data7"/>
      <sheetName val="2차전체변경예정_(2)7"/>
      <sheetName val="토공유동표(전체_당초)7"/>
      <sheetName val="목차_7"/>
      <sheetName val="단면_(2)7"/>
      <sheetName val="b_balju_(2)7"/>
      <sheetName val="8_현장관리비7"/>
      <sheetName val="7_안전관리비7"/>
      <sheetName val="7__현장관리비_7"/>
      <sheetName val="노무비_6"/>
      <sheetName val="내역서_제출6"/>
      <sheetName val="구조______6"/>
      <sheetName val="간_지16"/>
      <sheetName val="화재_탐지_설비6"/>
      <sheetName val="4_일위대가집계6"/>
      <sheetName val="5__현장관리비(new)_6"/>
      <sheetName val="Customer_Databas6"/>
      <sheetName val="방배동내역_(총괄)6"/>
      <sheetName val="배수공_시멘트_및_골재량_산출6"/>
      <sheetName val="7_PILE__(돌출)6"/>
      <sheetName val="CIP_공사7"/>
      <sheetName val="광통신_견적내역서16"/>
      <sheetName val="할증_6"/>
      <sheetName val="unit_46"/>
      <sheetName val="DATA_입력부6"/>
      <sheetName val="수량산출서_갑지6"/>
      <sheetName val="남양시작동자105노65기1_3화1_25"/>
      <sheetName val="관음목장(제출용)자105인97_55"/>
      <sheetName val="1_본부별6"/>
      <sheetName val="1_3_1절점좌표6"/>
      <sheetName val="1_1설계기준6"/>
      <sheetName val="2000_056"/>
      <sheetName val="기초입력_DATA6"/>
      <sheetName val="단양_00_아파트-세부내역6"/>
      <sheetName val="4_경비_5_영업외수지6"/>
      <sheetName val="_견적서6"/>
      <sheetName val="EQUIP_LIST6"/>
      <sheetName val="Piping_Design_Data5"/>
      <sheetName val="4_&amp;_10-inch,_CO2_Combo_&amp;_Sweep5"/>
      <sheetName val="Sight_n_M_H5"/>
      <sheetName val="4_장비손료6"/>
      <sheetName val="2F_회의실견적(5_14_일대)5"/>
      <sheetName val="재활용_악취_먼지DUCT산출6"/>
      <sheetName val="전체내역_(2)5"/>
      <sheetName val="Hyundai_Unit_cost_xls5"/>
      <sheetName val="969910(_R)5"/>
      <sheetName val="원내역서_그대로5"/>
      <sheetName val="5_정산서6"/>
      <sheetName val="수목데이타_5"/>
      <sheetName val="1062-X방향_5"/>
      <sheetName val="TABLE_DB5"/>
      <sheetName val="쌍용_data_base5"/>
      <sheetName val="경비_(1)5"/>
      <sheetName val="설계기준_및_하중계산5"/>
      <sheetName val="PROJECT_BRIEF5"/>
      <sheetName val="5호광장_(만점)6"/>
      <sheetName val="인천국제_(만점)_(2)6"/>
      <sheetName val="전선_및_전선관5"/>
      <sheetName val="VENDOR_LIST5"/>
      <sheetName val="중기조종사_단위단가7"/>
      <sheetName val="5__현장관리비_new__6"/>
      <sheetName val="Temporary_Mooring6"/>
      <sheetName val="A_LINE6"/>
      <sheetName val="제출내역_(2)6"/>
      <sheetName val="2_2_오피스텔(12~32F)6"/>
      <sheetName val="_갑지6"/>
      <sheetName val="일위대가_집계표6"/>
      <sheetName val="9_1지하2층하부보6"/>
      <sheetName val="단계별내역_(2)6"/>
      <sheetName val="총_원가계산6"/>
      <sheetName val="4_일위대가6"/>
      <sheetName val="단가_5"/>
      <sheetName val="4_LINE6"/>
      <sheetName val="7_th6"/>
      <sheetName val="매출요약(월별)_-년간5"/>
      <sheetName val="한성교회_신축공사(050713)_CheckList5"/>
      <sheetName val="단가_및_재료비5"/>
      <sheetName val="1_䷨수장5"/>
      <sheetName val="4_뀴진설Ⳅ5"/>
      <sheetName val="전䰨선로_물량표5"/>
      <sheetName val="㶀대입찰_내역서5"/>
      <sheetName val="내역서_(2)5"/>
      <sheetName val="strut_type5"/>
      <sheetName val="10_경제성분석4"/>
      <sheetName val="총괄집계_5"/>
      <sheetName val="2_14"/>
      <sheetName val="기계_도급내역서4"/>
      <sheetName val="kimre_scrubber5"/>
      <sheetName val="108_수선비5"/>
      <sheetName val="FRP_PIPING_일위대가5"/>
      <sheetName val="-15_04"/>
      <sheetName val="개인별_순위표6"/>
      <sheetName val="사__업__비__수__지__예__산__서4"/>
      <sheetName val="CM_16"/>
      <sheetName val="청_구3"/>
      <sheetName val="공내역_및_견적조건4"/>
      <sheetName val="_ｹ-ﾌﾞﾙ2"/>
      <sheetName val="97_사업추정(WEKI)2"/>
      <sheetName val="STEEL_BOX_단면설계(SEC_8)5"/>
      <sheetName val="2_2_띠장의_설계6"/>
      <sheetName val="자__재6"/>
      <sheetName val="세골재__T2_변경_현황5"/>
      <sheetName val="6__안전관리비15"/>
      <sheetName val="기술부_VENDOR_LIST6"/>
      <sheetName val="4_2_1_마루높이_검토5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전화공사_공량_및_집계표5"/>
      <sheetName val="참조_(2)5"/>
      <sheetName val="6__직접경비5"/>
      <sheetName val="대가_(보완)5"/>
      <sheetName val="3_자재비(총괄)5"/>
      <sheetName val="제조_경영5"/>
      <sheetName val="4_전기5"/>
      <sheetName val="노_무_비5"/>
      <sheetName val="미납품_현황5"/>
      <sheetName val="신설개소별_총집계표(동해-배전)5"/>
      <sheetName val="BOX_본체5"/>
      <sheetName val="MP_MOB5"/>
      <sheetName val="신평리_권리자명부2"/>
      <sheetName val="일위대가_(PM)5"/>
      <sheetName val="7_전산해석결과3"/>
      <sheetName val="4_하중3"/>
      <sheetName val="①idea_pipeline5"/>
      <sheetName val="IMP_통일양식5"/>
      <sheetName val="LYS_통일양식5"/>
      <sheetName val="Xunit_(단위환산)5"/>
      <sheetName val="유통기한_프로그램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명일작업계획_(3)5"/>
      <sheetName val="용선_C_L5"/>
      <sheetName val="전_체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6_이토처리시간5"/>
      <sheetName val="태화42_2"/>
      <sheetName val="외주현황_wq12"/>
      <sheetName val="1차_내역서5"/>
      <sheetName val="220_(2)2"/>
      <sheetName val="토__공2"/>
      <sheetName val="울진항공등화_내역서5"/>
      <sheetName val="일_위_대_가_표5"/>
      <sheetName val="영흥TL(UP,DOWN)_5"/>
      <sheetName val="3련_BOX5"/>
      <sheetName val="내역서_4"/>
      <sheetName val="2_1외주5"/>
      <sheetName val="2_3노무5"/>
      <sheetName val="2_4자재5"/>
      <sheetName val="2_2장비5"/>
      <sheetName val="2_5경비5"/>
      <sheetName val="2_6수목대5"/>
      <sheetName val="모선자재_집계표4"/>
      <sheetName val="재료의_할증4"/>
      <sheetName val="D1_2_COF모듈자재_입출재고_(B급)4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고객사_관리_코드5"/>
      <sheetName val="중기쥰종사_단위단가5"/>
      <sheetName val="_2"/>
      <sheetName val="금회_청구사항(기계)2"/>
      <sheetName val="기성갑지_(소방)2"/>
      <sheetName val="금회_청구사항(소방)2"/>
      <sheetName val="함열량_db4"/>
      <sheetName val="PTVT_(MAU)5"/>
      <sheetName val="99_조정금액2"/>
      <sheetName val="D_B2"/>
      <sheetName val="기존단가_(2)3"/>
      <sheetName val="TRAY_헹거산출2"/>
      <sheetName val="1_청구서2"/>
      <sheetName val="2_내역서2"/>
      <sheetName val="표__지4"/>
      <sheetName val="1_12"/>
      <sheetName val="K2_site_Total_내역서2"/>
      <sheetName val="Div26_-_Elect4"/>
      <sheetName val="Khoi_luong4"/>
      <sheetName val="Bảng_mã_VT4"/>
      <sheetName val="DonGia_chetao4"/>
      <sheetName val="DonGia_VatTuLK4"/>
      <sheetName val="Fr_Revit4"/>
      <sheetName val="NSA_Summary4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chi_tiet3"/>
      <sheetName val="PPC_Summary3"/>
      <sheetName val="Tong_hop2"/>
      <sheetName val="Phan_lap_dat2"/>
      <sheetName val="Lắp_Ráp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cong_thuc_tinh_chi_tiet4"/>
      <sheetName val="_IL-3_XLSY갑지6"/>
      <sheetName val="KET_CAU-_MJV22"/>
      <sheetName val="Ví_dụ2"/>
      <sheetName val="Gia_VLNCMTC2"/>
      <sheetName val="06_일위대가목록2"/>
      <sheetName val="도시정비_1"/>
      <sheetName val="3_1_6_전산처리결과1"/>
      <sheetName val="[회다내역,X켊楳켎攳嶪剃嶮布쵌섌)"/>
      <sheetName val="SIL98"/>
      <sheetName val="변경갑지"/>
      <sheetName val="증감(갑지)"/>
      <sheetName val="동업계매출속보"/>
      <sheetName val="수정_x0000__x0000_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외Å_x0000_怀"/>
      <sheetName val="BH-1 (2)"/>
      <sheetName val="위생悱"/>
      <sheetName val="목창호"/>
      <sheetName val="일위(열차무선)"/>
      <sheetName val="GI-LIST"/>
      <sheetName val="중기사용료 (2)"/>
      <sheetName val="(A)내역서"/>
      <sheetName val="분뇨"/>
      <sheetName val="구의동공내역서"/>
      <sheetName val="운동장 (2)"/>
      <sheetName val="일대목록표"/>
      <sheetName val="99년원가"/>
      <sheetName val="산출(1~20)"/>
      <sheetName val="신고조서"/>
      <sheetName val="판정1교토공"/>
      <sheetName val="특별땅고르기"/>
      <sheetName val="조인트"/>
      <sheetName val="데리네И̏䨸ɟ"/>
      <sheetName val="주공 갑지"/>
      <sheetName val="마스터02"/>
      <sheetName val="데리네鶈㇨ᓣ"/>
      <sheetName val="입력데이타(비É"/>
      <sheetName val="외주대비 -석É"/>
      <sheetName val="5.2.6~7공사요율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관급현황"/>
      <sheetName val="기술조건"/>
      <sheetName val="1.내역(청.하역장전등)"/>
      <sheetName val="정화조"/>
      <sheetName val="공사개요-C"/>
      <sheetName val="입찰견적보고서"/>
      <sheetName val="안전장치"/>
      <sheetName val="설원"/>
      <sheetName val="일위목록-기"/>
      <sheetName val="리스트"/>
      <sheetName val="보도내 _x0000__x0000_䪾"/>
      <sheetName val="2.원가집계"/>
      <sheetName val="FAX"/>
      <sheetName val="정산내역"/>
      <sheetName val="기본자료(실행)"/>
      <sheetName val="제품현황"/>
      <sheetName val="05 유류비자금청구(완)"/>
      <sheetName val="인건蠉"/>
      <sheetName val="비용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비예산서"/>
      <sheetName val="배수관연장조서"/>
      <sheetName val="산출"/>
      <sheetName val="예산조서(전송)"/>
      <sheetName val="투자예산"/>
      <sheetName val="점ᥰ@띘"/>
      <sheetName val="점ᤠ@띘"/>
      <sheetName val="점៰2띘"/>
      <sheetName val="grid (1)"/>
      <sheetName val="Macro4"/>
      <sheetName val="기성"/>
      <sheetName val="경율산정.XLS"/>
      <sheetName val="PAD TR보호대기초"/>
      <sheetName val="RD제품개발투자비(매가)"/>
      <sheetName val="예산"/>
      <sheetName val="ELECTR蔨ũ"/>
      <sheetName val="계림(함평)"/>
      <sheetName val="계림(장성)"/>
      <sheetName val="직재"/>
      <sheetName val="BOQFinishing"/>
      <sheetName val="일반전기"/>
      <sheetName val="Index"/>
      <sheetName val="위생䲀æ"/>
      <sheetName val="3BL공동구__x0000__x0000_"/>
      <sheetName val="가시설흙막이"/>
      <sheetName val="제품목록"/>
      <sheetName val="샌딩_에폭시_도장1"/>
      <sheetName val="외주대비_ᨀ晙ԯ1"/>
      <sheetName val="[후다___"/>
      <sheetName val="Thống_kê"/>
      <sheetName val="3_단가산출서"/>
      <sheetName val="4_단가산출기초"/>
      <sheetName val="H__MECHANICAL"/>
      <sheetName val="J__FIRE_FIGHTING"/>
      <sheetName val="投标材料清单 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Shelves"/>
      <sheetName val="0"/>
      <sheetName val="Cọc nhồi"/>
      <sheetName val="MTL(AG)"/>
      <sheetName val="Notes"/>
      <sheetName val="5.NKTC"/>
      <sheetName val="4.BBNT-LĐ"/>
      <sheetName val="01__DATA"/>
      <sheetName val="Tai_khoan"/>
      <sheetName val="중기사용료_(2)"/>
      <sheetName val="BTRA"/>
      <sheetName val="[후다_x0001_ _x0010_"/>
      <sheetName val="외주대비 -석축?????_x0012_[후다내역.XLS]견적표지 (3"/>
      <sheetName val="䣐??갑쥀)"/>
      <sheetName val="48_x0005_?"/>
      <sheetName val="1차설계Ꮗԯ?"/>
      <sheetName val="Sikje_inĴ¾?"/>
      <sheetName val="eq_dat?"/>
      <sheetName val="3BL공동구??Ԁ"/>
      <sheetName val="외주대비 -석축???_x"/>
      <sheetName val="Sikje_in_x0005_?"/>
      <sheetName val="CԀ?缀"/>
      <sheetName val="_후다_x0001_ _x0010__x0000__x0003"/>
      <sheetName val="5.6 NTKL ĐHKK "/>
      <sheetName val="5.12 NTKL PCCC"/>
      <sheetName val="ThongSo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新规"/>
      <sheetName val="D &amp; W sizes"/>
      <sheetName val="Package1"/>
      <sheetName val="tra_vat_lieu"/>
      <sheetName val="ptvt"/>
      <sheetName val="_후다_x0001_ _x0010_"/>
      <sheetName val="Goc CC"/>
      <sheetName val="Gtvl"/>
      <sheetName val="Thkp"/>
      <sheetName val="Gia_THKP"/>
      <sheetName val="GiaTH_PT2"/>
      <sheetName val="Sàn tầng 01 ( old )"/>
      <sheetName val="Gia thanh chuoi su"/>
      <sheetName val="Tiep dia"/>
      <sheetName val="Don gia vung III-Can Tho"/>
      <sheetName val="TH MEP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금속및금속창호"/>
      <sheetName val="2.입력sheet"/>
      <sheetName val="시멘혷_xdf67__x0000__x0000_"/>
      <sheetName val="시멘혾_xdf67__x0000__x0000_"/>
      <sheetName val="공사비대비표(을지)"/>
      <sheetName val="측구_x0000_"/>
      <sheetName val="Pag_hal"/>
      <sheetName val="THMAVT"/>
      <sheetName val="electrical"/>
      <sheetName val="Gia"/>
      <sheetName val="IMF Code"/>
      <sheetName val="샌딩_에폭시_도장2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대3류_1"/>
      <sheetName val="SCOPE_OF_WORK1"/>
      <sheetName val="Sàn_T11"/>
      <sheetName val="Lỗ_thông_gió1"/>
      <sheetName val="외주대비_ᨀ晙ԯ2"/>
      <sheetName val="Thống_kê1"/>
      <sheetName val="3_단가산출서1"/>
      <sheetName val="4_단가산출기초1"/>
      <sheetName val="H__MECHANICAL1"/>
      <sheetName val="J__FIRE_FIGHTING1"/>
      <sheetName val="01__DATA1"/>
      <sheetName val="Sikje_in"/>
      <sheetName val="Tai_khoan1"/>
      <sheetName val="Bang_gia_2011_10_12"/>
      <sheetName val="중기사용료_(2)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Cọc_nhồi"/>
      <sheetName val="Bang_TH"/>
      <sheetName val="5_6_NTKL_ĐHKK_"/>
      <sheetName val="5_12_NTKL_PCCC"/>
      <sheetName val="_후다__x0003"/>
      <sheetName val="[후다_"/>
      <sheetName val="_후다_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Sàn_tầng_01_(_old_)"/>
      <sheetName val="Gia_thanh_chuoi_su"/>
      <sheetName val="Tiep_dia"/>
      <sheetName val="Don_gia_vung_III-Can_Tho"/>
      <sheetName val="TH_MEP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Elec LG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Ref"/>
      <sheetName val="8월차잔"/>
      <sheetName val="시설이용권명세서"/>
      <sheetName val="전기일위목록"/>
      <sheetName val="운동장_(2)"/>
      <sheetName val="외주대비_-석É"/>
      <sheetName val="ESTI.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Kihon-Jiko"/>
      <sheetName val="電気設備表"/>
      <sheetName val="DI_ESTI"/>
      <sheetName val="Doi so"/>
      <sheetName val="표지 ¬_x0000__x0000_"/>
      <sheetName val="본댐설계"/>
      <sheetName val="홈용접표"/>
      <sheetName val="수⋜Ɇ녈"/>
      <sheetName val="1공구_건정토건_철槜〩"/>
      <sheetName val="간접비 총괄표"/>
      <sheetName val="현장´"/>
      <sheetName val="1차3회-개소별명세서-빨간색-인쇄용(2187_x0000__x0000_"/>
      <sheetName val="내역서변⢳쨁"/>
      <sheetName val="내역서변⢳쉨쨁"/>
      <sheetName val="내역서변⢳쨁"/>
      <sheetName val="내역서변ꙭ _x0000_"/>
      <sheetName val="기본데이타입력"/>
      <sheetName val="인원계획-미화"/>
      <sheetName val="제작계획"/>
      <sheetName val="견적(._x0000__x0000_"/>
      <sheetName val="간지1"/>
      <sheetName val="1.사유서"/>
      <sheetName val="간지2"/>
      <sheetName val="간지3"/>
      <sheetName val="부재별집계표"/>
      <sheetName val="도면"/>
      <sheetName val="䣐_x005f_x0000__x005f_x0000_갑쥀)"/>
      <sheetName val="P_x005f_x0005_"/>
      <sheetName val="48_x005f_x0005__x005f_x0000_"/>
      <sheetName val="_________x005f_x0000__x005f_x0000__x005f_x0000__2"/>
      <sheetName val="1차설계Ꮗԯ_x005f_x0000_"/>
      <sheetName val="1차설계逷≙_x005f_xdc00_≙"/>
      <sheetName val="NOM³_x005f_x0000_Ԁ"/>
      <sheetName val="NOMֳ_x005f_x0000_缀"/>
      <sheetName val="CԀ_x005f_x0000_缀"/>
      <sheetName val="eq_dat_x005f_x0000_"/>
      <sheetName val="배수喘_x005f_x001a_"/>
      <sheetName val="인부신상_x005f_x0000__x005f_x0000_"/>
      <sheetName val="견적颙⿬_x005f_x0005_"/>
      <sheetName val="견적颙⿶_x005f_x0005_"/>
      <sheetName val="견적_x005f_x0005__x005f_x0000_"/>
      <sheetName val="견적颙』_x005f_x0005_"/>
      <sheetName val="3BL공동구_x005f_x0000__x005f_x0000_Ԁ"/>
      <sheetName val="흄관기_x005f_x0000_"/>
      <sheetName val="Sikje_inĴ¾_x005f_x0000_"/>
      <sheetName val="_____x005f_x0000__x005f_x0000__x005f_x0005__x00_2"/>
      <sheetName val="외주대비x_x005f_x0000_Ԁ_x005f_x0000_"/>
      <sheetName val="구조ఀ덀_x005f_x0000_"/>
      <sheetName val="장비명"/>
      <sheetName val="급수공사"/>
      <sheetName val="단가산출서(토공사)"/>
      <sheetName val="HVAC"/>
      <sheetName val="DG"/>
      <sheetName val="NHÀ NHẬP LIỆU"/>
      <sheetName val="MÓNG SILO"/>
      <sheetName val="근생APT-신마감"/>
      <sheetName val="복지관_FIART"/>
      <sheetName val="근생APT-FIART"/>
      <sheetName val="근생-FIART"/>
      <sheetName val="수량산출서"/>
      <sheetName val="Rect__10"/>
      <sheetName val="1-"/>
      <sheetName val="내"/>
      <sheetName val="부대표지츀_얈"/>
      <sheetName val="부대표지츀_篐"/>
      <sheetName val="수정시산표"/>
      <sheetName val="PL Vua"/>
      <sheetName val="조선용암면"/>
      <sheetName val="CODE-LIST"/>
      <sheetName val="Basic Wage"/>
      <sheetName val="Menber List"/>
      <sheetName val="보도내 "/>
      <sheetName val="Measure 1306"/>
      <sheetName val="DAF-2"/>
      <sheetName val="DM.ChiPhi"/>
      <sheetName val="GIAVLIEU"/>
      <sheetName val="4ⶌ쌈"/>
      <sheetName val="4_x0000__x0000_Ԁ"/>
      <sheetName val="2.교_x0000__x0000__xdd08_̚벝"/>
      <sheetName val="벽체면적당일위Á_x0000_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보안등"/>
      <sheetName val="2_대외ɡ_x0000_က"/>
      <sheetName val="2_대외ⱔⰀ"/>
      <sheetName val="변경요청내역"/>
      <sheetName val="BREAKDOW"/>
      <sheetName val="BREAKDOW頀ᵛ瀞囏_x001c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토목내역서 (도급단가) (2)"/>
      <sheetName val="말고개터널조명전¬_x0000_Ԁ"/>
      <sheetName val="외Å_x0000_"/>
      <sheetName val="외Å_x0000_退"/>
      <sheetName val="건축2"/>
      <sheetName val="_후다___"/>
      <sheetName val="ጊ후다내역.XLS_0_0ControlSheet3"/>
      <sheetName val="주공_갑지"/>
      <sheetName val="5_2_6~7공사요율"/>
      <sheetName val="04_12월건강보험(일용직)"/>
      <sheetName val="1_내역(청_하역장전등)"/>
      <sheetName val="보도내_䪾"/>
      <sheetName val="2_원가집계"/>
      <sheetName val="05_유류비자금청구(완)"/>
      <sheetName val="19_07월_세_계"/>
      <sheetName val="19_07항목별(시트복사금지100번쓰기)"/>
      <sheetName val="19_05월"/>
      <sheetName val="grid_(1)"/>
      <sheetName val="경율산정_XLS"/>
      <sheetName val="PAD_TR보호대기초"/>
      <sheetName val="보도내_"/>
      <sheetName val="1공구_건정토건_철㑸4"/>
      <sheetName val="외주대비 -석축_x005f_x0000__x005f_x0000__x005f_x0000__x"/>
      <sheetName val="ptdg"/>
      <sheetName val="Assumptions"/>
      <sheetName val="조명율ၒ"/>
      <sheetName val="내역서_x0000__x0000_Ԁ_x0000_"/>
      <sheetName val="옥외 전력간선공사"/>
      <sheetName val="단가(강재운_x0000__x0000_"/>
      <sheetName val="PMT"/>
      <sheetName val="Cable임피던스"/>
      <sheetName val="건축일"/>
      <sheetName val="일위수량"/>
      <sheetName val="가설재손료"/>
      <sheetName val="NS"/>
      <sheetName val="NKC6"/>
      <sheetName val="C.MECHANICAL"/>
      <sheetName val="견적대비"/>
      <sheetName val="NX01"/>
      <sheetName val="Du thau"/>
      <sheetName val="1.관로"/>
      <sheetName val="입찰품_x0005__x0000_"/>
      <sheetName val="입찰품誀걜"/>
      <sheetName val="입찰품紴"/>
      <sheetName val="Sikje_in_x005f_x0005__x005f_x0000_"/>
      <sheetName val="TỔNG HỢP"/>
      <sheetName val="TAIKHOAN"/>
      <sheetName val="escon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iepdia"/>
      <sheetName val="KTCK"/>
      <sheetName val="CTG"/>
      <sheetName val="Pipe"/>
      <sheetName val="TEMP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3. CNT"/>
      <sheetName val="unit price list(M)"/>
      <sheetName val="General2"/>
      <sheetName val="Breakdown (B)"/>
      <sheetName val="thông tin"/>
      <sheetName val="Names"/>
      <sheetName val="barchart"/>
      <sheetName val="Matls"/>
      <sheetName val="Labor"/>
      <sheetName val="[후다내역.XLS]__H1775_c_ESTI96____2"/>
      <sheetName val="신축이음"/>
      <sheetName val="업무량"/>
      <sheetName val="견적내역서"/>
      <sheetName val="인부신상ĺ"/>
      <sheetName val="영업점별목표산출"/>
      <sheetName val="손익분기점 데이터"/>
      <sheetName val="매각대상자산 청산가치"/>
      <sheetName val="구조물타공濐̉"/>
      <sheetName val="1공구_건정토건_철_x0000__x0000_"/>
      <sheetName val="정보매체A동"/>
      <sheetName val="청산공사"/>
      <sheetName val="0_0Control렌㟳䠓䒆_x0013__x0000_"/>
      <sheetName val="0_0Control뀌欨砓﹮_x0012__x0000_"/>
      <sheetName val="0_0Control㠌ᅝ逜㓿_x001c__x0000_"/>
      <sheetName val="0_0Control㠌ᅝ퀜㔋_x001c__x0000_"/>
      <sheetName val="5-8공구"/>
      <sheetName val="식재鱸þ"/>
      <sheetName val="tifico"/>
      <sheetName val="적용환율"/>
      <sheetName val="PRECAST lightconc-II"/>
      <sheetName val="48_x005f_x0005_"/>
      <sheetName val="_후다_x005f_x0001_ _x005f_x0010__x005f_x0000__x0003"/>
      <sheetName val="07_Themal"/>
      <sheetName val="외주정비"/>
      <sheetName val="Budget Code"/>
      <sheetName val="Phu cap"/>
      <sheetName val="RAB AR&amp;STR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일위대가 "/>
      <sheetName val="_x0015__x0000_"/>
      <sheetName val="내역서(부대공사)"/>
      <sheetName val="간접경_x0000_薔"/>
      <sheetName val="수지"/>
      <sheetName val="ARCH"/>
      <sheetName val="일위대가목׃"/>
      <sheetName val="PPS2"/>
      <sheetName val="시설_x0000__x0000__x0005_"/>
      <sheetName val="A1내역_총괄표"/>
      <sheetName val="금융비×"/>
      <sheetName val="J형측구단위수량"/>
      <sheetName val=" 견적Ⴗ"/>
      <sheetName val="대ꮸ"/>
      <sheetName val="보도내역_x0000__x0000_Ԁ_x0000_က"/>
      <sheetName val="출입구총집계"/>
      <sheetName val="1공구산晭Ó뇠ᬵ"/>
      <sheetName val="1공구산옘蔘:"/>
      <sheetName val="1공구산느㉐_x0000__x0000_"/>
      <sheetName val="CTEၒ_x0000__x0000__x0000__x0000_"/>
      <sheetName val="9-1❬ǻ_xdbf8_ἐ"/>
      <sheetName val="토목집계(1)"/>
      <sheetName val="양식3"/>
      <sheetName val="3차토목ꊆ"/>
      <sheetName val="፝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N賃率-職"/>
      <sheetName val="20관리비율"/>
      <sheetName val="표지"/>
      <sheetName val="을"/>
      <sheetName val="직재"/>
      <sheetName val="원가 (2)"/>
      <sheetName val="J直材4"/>
      <sheetName val="TOTAL"/>
      <sheetName val="I一般比"/>
      <sheetName val="일위대가(가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직재"/>
      <sheetName val="제-노임"/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수량산출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단가대비표"/>
      <sheetName val="견적대비표"/>
      <sheetName val="내역서"/>
      <sheetName val="PANEL 중량산출"/>
      <sheetName val="중량산출"/>
      <sheetName val="N賃率-職"/>
      <sheetName val="원가 (2)"/>
      <sheetName val="일위"/>
      <sheetName val="#REF"/>
      <sheetName val="신우"/>
      <sheetName val="J直材4"/>
      <sheetName val="I一般比"/>
      <sheetName val="N賃率_職"/>
      <sheetName val="대치판정"/>
      <sheetName val="설직재-1"/>
      <sheetName val="직노"/>
      <sheetName val="Sheet2"/>
      <sheetName val="중기사용료"/>
      <sheetName val="연습"/>
      <sheetName val="9GNG운반"/>
      <sheetName val="직재"/>
      <sheetName val="Sheet1"/>
      <sheetName val="Sheet3"/>
      <sheetName val="한강운반비"/>
      <sheetName val="Total"/>
      <sheetName val="참조자료"/>
      <sheetName val="낙찰표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자재단가"/>
      <sheetName val="원본(갑지)"/>
      <sheetName val="기본일위"/>
      <sheetName val="집계표"/>
      <sheetName val="TYPE-A"/>
      <sheetName val="K-SET1"/>
      <sheetName val="단"/>
      <sheetName val="하조서"/>
      <sheetName val="유기공정"/>
      <sheetName val="DATE"/>
      <sheetName val="인건비"/>
      <sheetName val="PANEL_중량산출"/>
      <sheetName val="원가_(2)"/>
      <sheetName val="입찰안"/>
      <sheetName val="제-노임"/>
      <sheetName val="제직재"/>
      <sheetName val="매출피벗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단가산출2"/>
      <sheetName val="Sheet22"/>
      <sheetName val="물량산출"/>
      <sheetName val="품셈총괄표"/>
      <sheetName val="1안"/>
      <sheetName val="총괄"/>
      <sheetName val="맨홀"/>
      <sheetName val="월별수입"/>
      <sheetName val="1.수인터널"/>
      <sheetName val="현금흐름표"/>
      <sheetName val="소요자재"/>
      <sheetName val="현금예금"/>
      <sheetName val="일위대가1"/>
      <sheetName val="집계"/>
      <sheetName val="조명시설"/>
      <sheetName val="외주현황.wq1"/>
      <sheetName val="지하"/>
      <sheetName val="과천MAIN"/>
      <sheetName val="날개벽수량표"/>
      <sheetName val="SANTOGO"/>
      <sheetName val="평자재단가"/>
      <sheetName val="인사자료총집계"/>
      <sheetName val="DATA"/>
      <sheetName val="도면명"/>
      <sheetName val="실행철강하도"/>
      <sheetName val="G.R300경비"/>
      <sheetName val="공사내역"/>
      <sheetName val="산출내역서"/>
      <sheetName val="환율change"/>
      <sheetName val="6호기"/>
      <sheetName val="토목주소"/>
      <sheetName val="프랜트면허"/>
      <sheetName val="실행"/>
      <sheetName val="코드표"/>
      <sheetName val="금호"/>
      <sheetName val="교통대책내역"/>
      <sheetName val="fursys"/>
      <sheetName val="기존단가 (2)"/>
      <sheetName val="견적계산"/>
      <sheetName val="5.2코핑"/>
      <sheetName val="내역"/>
      <sheetName val="갑지(추정)"/>
      <sheetName val="시화점실행"/>
      <sheetName val="제출견적(을)"/>
      <sheetName val="요율"/>
      <sheetName val="내역서변경성원"/>
      <sheetName val="평3"/>
      <sheetName val="설계내역서"/>
      <sheetName val="종단계산"/>
      <sheetName val="간접경상비"/>
      <sheetName val="각형맨홀"/>
      <sheetName val="약품공급2"/>
      <sheetName val="01"/>
      <sheetName val="공사원가계산서"/>
      <sheetName val="토공총괄표"/>
      <sheetName val="내역서1999.8최종"/>
      <sheetName val="수정시산표"/>
      <sheetName val="포장공"/>
      <sheetName val="간접재료비산출표-27-30"/>
      <sheetName val=" HIT-&gt;HMC 견적(3900)"/>
      <sheetName val="변경후-SHEET"/>
      <sheetName val="단가산출"/>
      <sheetName val="을지"/>
      <sheetName val="일보_생산"/>
      <sheetName val="자재단가표"/>
      <sheetName val="한일양산"/>
      <sheetName val="제출내역 (2)"/>
      <sheetName val="sw1"/>
      <sheetName val="합천내역"/>
      <sheetName val="계수시트"/>
      <sheetName val="원가계산서"/>
      <sheetName val="EQT-ESTN"/>
      <sheetName val="EL90"/>
      <sheetName val="외화계약"/>
      <sheetName val="환경평가"/>
      <sheetName val="인구"/>
      <sheetName val="노무비"/>
      <sheetName val="15100"/>
      <sheetName val="명세서(을)"/>
      <sheetName val="품셈표"/>
      <sheetName val="신재료비"/>
      <sheetName val="사업장공제"/>
      <sheetName val="실행내역"/>
      <sheetName val="RFP견적물량(60%)"/>
      <sheetName val="점수계산1-2"/>
      <sheetName val="TS"/>
      <sheetName val="골조"/>
      <sheetName val="출력X"/>
      <sheetName val="흄관기초"/>
      <sheetName val="품셈적용 자료"/>
      <sheetName val="rate"/>
      <sheetName val="TEL"/>
      <sheetName val="준검 내역서"/>
      <sheetName val="공사설계서"/>
      <sheetName val="변경내역을"/>
      <sheetName val="플랜트 설치"/>
      <sheetName val="여과지동"/>
      <sheetName val="기초자료"/>
      <sheetName val="주차구획선수량"/>
      <sheetName val="차액보증"/>
      <sheetName val="추가예산"/>
      <sheetName val="토공 total"/>
      <sheetName val="기준자료"/>
      <sheetName val="토사(PE)"/>
      <sheetName val="암거"/>
      <sheetName val="배수공"/>
      <sheetName val="도"/>
      <sheetName val="일위대가목차"/>
      <sheetName val="전기2005"/>
      <sheetName val="통신2005"/>
      <sheetName val="시중노임단가"/>
      <sheetName val="접속도로1"/>
      <sheetName val="금주1교"/>
      <sheetName val="입찰보고"/>
      <sheetName val="공업용수관로"/>
      <sheetName val="수지예산"/>
      <sheetName val="전산수불"/>
      <sheetName val="PAD TR보호대기초"/>
      <sheetName val="SLAB&quot;1&quot;"/>
      <sheetName val="평균터파기고(1-2,ASP)"/>
      <sheetName val="구조물터파기수량집계"/>
      <sheetName val="측구터파기공수량집계"/>
      <sheetName val="배수공 시멘트 및 골재량 산출"/>
      <sheetName val="6PILE  (돌출)"/>
      <sheetName val="98NS-N"/>
      <sheetName val="대로근거"/>
      <sheetName val="기초공"/>
      <sheetName val="년도별시공"/>
      <sheetName val="소야공정계획표"/>
      <sheetName val="COPING"/>
      <sheetName val="횡배수관토공수량"/>
      <sheetName val="공종"/>
      <sheetName val="C3"/>
      <sheetName val="소일위대가코드표"/>
      <sheetName val="구조물철거타공정이월"/>
      <sheetName val="B.O.M"/>
      <sheetName val="남양구조시험동"/>
      <sheetName val="98연계표"/>
      <sheetName val="제일"/>
      <sheetName val="금액내역서"/>
      <sheetName val="내역서1"/>
      <sheetName val="교각계산"/>
      <sheetName val="경"/>
      <sheetName val="노임"/>
      <sheetName val="감가상각"/>
      <sheetName val="CT "/>
      <sheetName val="토적표"/>
      <sheetName val="건축집계"/>
      <sheetName val="총괄집계표"/>
      <sheetName val="BID"/>
      <sheetName val="EP0618"/>
      <sheetName val="중기일위대가"/>
      <sheetName val="배수공1"/>
      <sheetName val="건축일위"/>
      <sheetName val="그라우팅일위"/>
      <sheetName val="Macro상수"/>
      <sheetName val="집수정(600-700)"/>
      <sheetName val="HD01"/>
      <sheetName val="수량산출(VMS)"/>
      <sheetName val="견"/>
      <sheetName val="신규일위대가"/>
      <sheetName val="용연"/>
      <sheetName val="Sheet5(실지급)"/>
      <sheetName val="table"/>
      <sheetName val="양식"/>
      <sheetName val="상 부"/>
      <sheetName val="PRJE(CRJE)"/>
      <sheetName val="PAJE(CAJE)"/>
      <sheetName val="TB"/>
      <sheetName val="XREF"/>
      <sheetName val="유림골조"/>
      <sheetName val="터파기및재료"/>
      <sheetName val="원가계산"/>
      <sheetName val="S0"/>
      <sheetName val="직공비"/>
      <sheetName val="개요"/>
      <sheetName val="2000전체분"/>
      <sheetName val="2000년1차"/>
      <sheetName val="2F 회의실견적(5_14 일대)"/>
      <sheetName val="일위대가목록"/>
      <sheetName val="97"/>
      <sheetName val="기기리스트"/>
      <sheetName val="CAT_5"/>
      <sheetName val="밸브설치"/>
      <sheetName val="48일위(기존)"/>
      <sheetName val="경비산출"/>
      <sheetName val="woo(mac)"/>
      <sheetName val="입력DATA"/>
      <sheetName val="바닥판"/>
      <sheetName val="FB25JN"/>
      <sheetName val="Link"/>
      <sheetName val="슬래브"/>
      <sheetName val="내역서(기성청구)"/>
      <sheetName val="토 적 표"/>
      <sheetName val="천방교접속"/>
      <sheetName val="배관배선 단가조사"/>
      <sheetName val="일위대가집계"/>
      <sheetName val="인부신상자료"/>
      <sheetName val="3.하중산정4.지지력"/>
      <sheetName val="DATA-UPS"/>
      <sheetName val="현장지지물물량"/>
      <sheetName val="철거현황"/>
      <sheetName val="추가공량"/>
      <sheetName val="환율"/>
      <sheetName val="X17-TOTAL"/>
      <sheetName val="1.31"/>
      <sheetName val="견적"/>
      <sheetName val="참조영역"/>
      <sheetName val="HVAC"/>
      <sheetName val="UNIT"/>
      <sheetName val="맨홀수량산출"/>
      <sheetName val="단위수량"/>
      <sheetName val="가도공"/>
      <sheetName val="현장관리비 산출내역"/>
      <sheetName val="계화배수"/>
      <sheetName val="자재집계표"/>
      <sheetName val="덕전리"/>
      <sheetName val="품셈(기초)"/>
      <sheetName val="45,46"/>
      <sheetName val="판매 단가표_딜러1"/>
      <sheetName val="영창26"/>
      <sheetName val="중소기업"/>
      <sheetName val="TOT"/>
      <sheetName val=""/>
      <sheetName val="일위대가(가설)"/>
      <sheetName val="시"/>
      <sheetName val="FA설치명세"/>
      <sheetName val="일위(PN)"/>
      <sheetName val="NOMUBI"/>
      <sheetName val="기초자료입력"/>
      <sheetName val="m당 단위수량"/>
      <sheetName val="터파기표준도(관로)"/>
      <sheetName val="예정(3)"/>
      <sheetName val="자재"/>
      <sheetName val="전기"/>
      <sheetName val="지구단위계획"/>
      <sheetName val="경상"/>
      <sheetName val="변수값"/>
      <sheetName val="목차"/>
      <sheetName val="ctemcost"/>
      <sheetName val="손익분석"/>
      <sheetName val="평균높이산출근거"/>
      <sheetName val="횡배수관위치조서"/>
      <sheetName val="산출근거"/>
      <sheetName val="공사기본내용입력"/>
      <sheetName val="금융비용"/>
      <sheetName val="기본 자료"/>
      <sheetName val="수량산출서"/>
      <sheetName val="원형1호맨홀토공수량"/>
      <sheetName val="물량표"/>
      <sheetName val="선수금반제"/>
      <sheetName val="회사정보"/>
      <sheetName val="新철폐복2"/>
      <sheetName val="新철폐복3"/>
      <sheetName val="침하계"/>
      <sheetName val="XL4Poppy"/>
      <sheetName val="파일의이용"/>
      <sheetName val="말뚝지지력(풍화암)"/>
      <sheetName val="잔수량(작성)"/>
      <sheetName val="SULKEA"/>
      <sheetName val="유림총괄"/>
      <sheetName val="증감대비"/>
      <sheetName val="포장공자재집계표"/>
      <sheetName val="앵커구조계산"/>
      <sheetName val="공사대장"/>
      <sheetName val="입적표"/>
      <sheetName val="충주"/>
      <sheetName val="내역표지"/>
      <sheetName val="부대공(집계)"/>
      <sheetName val="포장단면별단위수량"/>
      <sheetName val="용소리교"/>
      <sheetName val="ACUNIT"/>
      <sheetName val="구조물공"/>
      <sheetName val="설명"/>
      <sheetName val="기계경비"/>
      <sheetName val="Sheet1 (2)"/>
      <sheetName val="가시설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>
        <row r="1">
          <cell r="A1">
            <v>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F65"/>
  <sheetViews>
    <sheetView showGridLines="0" view="pageBreakPreview" zoomScaleNormal="85" zoomScaleSheetLayoutView="100" workbookViewId="0">
      <pane xSplit="2" ySplit="4" topLeftCell="C5" activePane="bottomRight" state="frozen"/>
      <selection activeCell="B35" sqref="B35"/>
      <selection pane="topRight" activeCell="B35" sqref="B35"/>
      <selection pane="bottomLeft" activeCell="B35" sqref="B35"/>
      <selection pane="bottomRight" activeCell="J14" sqref="J14"/>
    </sheetView>
  </sheetViews>
  <sheetFormatPr defaultRowHeight="30" customHeight="1"/>
  <cols>
    <col min="1" max="1" width="8.44140625" style="42" customWidth="1"/>
    <col min="2" max="2" width="24.88671875" style="43" bestFit="1" customWidth="1"/>
    <col min="3" max="4" width="12.33203125" style="42" customWidth="1"/>
    <col min="5" max="5" width="11.5546875" style="42" bestFit="1" customWidth="1"/>
    <col min="6" max="6" width="8" style="42" bestFit="1" customWidth="1"/>
    <col min="7" max="230" width="8.88671875" style="26"/>
    <col min="231" max="232" width="4.44140625" style="26" customWidth="1"/>
    <col min="233" max="233" width="22.109375" style="26" customWidth="1"/>
    <col min="234" max="235" width="14.5546875" style="26" customWidth="1"/>
    <col min="236" max="236" width="15.77734375" style="26" customWidth="1"/>
    <col min="237" max="486" width="8.88671875" style="26"/>
    <col min="487" max="488" width="4.44140625" style="26" customWidth="1"/>
    <col min="489" max="489" width="22.109375" style="26" customWidth="1"/>
    <col min="490" max="491" width="14.5546875" style="26" customWidth="1"/>
    <col min="492" max="492" width="15.77734375" style="26" customWidth="1"/>
    <col min="493" max="742" width="8.88671875" style="26"/>
    <col min="743" max="744" width="4.44140625" style="26" customWidth="1"/>
    <col min="745" max="745" width="22.109375" style="26" customWidth="1"/>
    <col min="746" max="747" width="14.5546875" style="26" customWidth="1"/>
    <col min="748" max="748" width="15.77734375" style="26" customWidth="1"/>
    <col min="749" max="998" width="8.88671875" style="26"/>
    <col min="999" max="1000" width="4.44140625" style="26" customWidth="1"/>
    <col min="1001" max="1001" width="22.109375" style="26" customWidth="1"/>
    <col min="1002" max="1003" width="14.5546875" style="26" customWidth="1"/>
    <col min="1004" max="1004" width="15.77734375" style="26" customWidth="1"/>
    <col min="1005" max="1254" width="8.88671875" style="26"/>
    <col min="1255" max="1256" width="4.44140625" style="26" customWidth="1"/>
    <col min="1257" max="1257" width="22.109375" style="26" customWidth="1"/>
    <col min="1258" max="1259" width="14.5546875" style="26" customWidth="1"/>
    <col min="1260" max="1260" width="15.77734375" style="26" customWidth="1"/>
    <col min="1261" max="1510" width="8.88671875" style="26"/>
    <col min="1511" max="1512" width="4.44140625" style="26" customWidth="1"/>
    <col min="1513" max="1513" width="22.109375" style="26" customWidth="1"/>
    <col min="1514" max="1515" width="14.5546875" style="26" customWidth="1"/>
    <col min="1516" max="1516" width="15.77734375" style="26" customWidth="1"/>
    <col min="1517" max="1766" width="8.88671875" style="26"/>
    <col min="1767" max="1768" width="4.44140625" style="26" customWidth="1"/>
    <col min="1769" max="1769" width="22.109375" style="26" customWidth="1"/>
    <col min="1770" max="1771" width="14.5546875" style="26" customWidth="1"/>
    <col min="1772" max="1772" width="15.77734375" style="26" customWidth="1"/>
    <col min="1773" max="2022" width="8.88671875" style="26"/>
    <col min="2023" max="2024" width="4.44140625" style="26" customWidth="1"/>
    <col min="2025" max="2025" width="22.109375" style="26" customWidth="1"/>
    <col min="2026" max="2027" width="14.5546875" style="26" customWidth="1"/>
    <col min="2028" max="2028" width="15.77734375" style="26" customWidth="1"/>
    <col min="2029" max="2278" width="8.88671875" style="26"/>
    <col min="2279" max="2280" width="4.44140625" style="26" customWidth="1"/>
    <col min="2281" max="2281" width="22.109375" style="26" customWidth="1"/>
    <col min="2282" max="2283" width="14.5546875" style="26" customWidth="1"/>
    <col min="2284" max="2284" width="15.77734375" style="26" customWidth="1"/>
    <col min="2285" max="2534" width="8.88671875" style="26"/>
    <col min="2535" max="2536" width="4.44140625" style="26" customWidth="1"/>
    <col min="2537" max="2537" width="22.109375" style="26" customWidth="1"/>
    <col min="2538" max="2539" width="14.5546875" style="26" customWidth="1"/>
    <col min="2540" max="2540" width="15.77734375" style="26" customWidth="1"/>
    <col min="2541" max="2790" width="8.88671875" style="26"/>
    <col min="2791" max="2792" width="4.44140625" style="26" customWidth="1"/>
    <col min="2793" max="2793" width="22.109375" style="26" customWidth="1"/>
    <col min="2794" max="2795" width="14.5546875" style="26" customWidth="1"/>
    <col min="2796" max="2796" width="15.77734375" style="26" customWidth="1"/>
    <col min="2797" max="3046" width="8.88671875" style="26"/>
    <col min="3047" max="3048" width="4.44140625" style="26" customWidth="1"/>
    <col min="3049" max="3049" width="22.109375" style="26" customWidth="1"/>
    <col min="3050" max="3051" width="14.5546875" style="26" customWidth="1"/>
    <col min="3052" max="3052" width="15.77734375" style="26" customWidth="1"/>
    <col min="3053" max="3302" width="8.88671875" style="26"/>
    <col min="3303" max="3304" width="4.44140625" style="26" customWidth="1"/>
    <col min="3305" max="3305" width="22.109375" style="26" customWidth="1"/>
    <col min="3306" max="3307" width="14.5546875" style="26" customWidth="1"/>
    <col min="3308" max="3308" width="15.77734375" style="26" customWidth="1"/>
    <col min="3309" max="3558" width="8.88671875" style="26"/>
    <col min="3559" max="3560" width="4.44140625" style="26" customWidth="1"/>
    <col min="3561" max="3561" width="22.109375" style="26" customWidth="1"/>
    <col min="3562" max="3563" width="14.5546875" style="26" customWidth="1"/>
    <col min="3564" max="3564" width="15.77734375" style="26" customWidth="1"/>
    <col min="3565" max="3814" width="8.88671875" style="26"/>
    <col min="3815" max="3816" width="4.44140625" style="26" customWidth="1"/>
    <col min="3817" max="3817" width="22.109375" style="26" customWidth="1"/>
    <col min="3818" max="3819" width="14.5546875" style="26" customWidth="1"/>
    <col min="3820" max="3820" width="15.77734375" style="26" customWidth="1"/>
    <col min="3821" max="4070" width="8.88671875" style="26"/>
    <col min="4071" max="4072" width="4.44140625" style="26" customWidth="1"/>
    <col min="4073" max="4073" width="22.109375" style="26" customWidth="1"/>
    <col min="4074" max="4075" width="14.5546875" style="26" customWidth="1"/>
    <col min="4076" max="4076" width="15.77734375" style="26" customWidth="1"/>
    <col min="4077" max="4326" width="8.88671875" style="26"/>
    <col min="4327" max="4328" width="4.44140625" style="26" customWidth="1"/>
    <col min="4329" max="4329" width="22.109375" style="26" customWidth="1"/>
    <col min="4330" max="4331" width="14.5546875" style="26" customWidth="1"/>
    <col min="4332" max="4332" width="15.77734375" style="26" customWidth="1"/>
    <col min="4333" max="4582" width="8.88671875" style="26"/>
    <col min="4583" max="4584" width="4.44140625" style="26" customWidth="1"/>
    <col min="4585" max="4585" width="22.109375" style="26" customWidth="1"/>
    <col min="4586" max="4587" width="14.5546875" style="26" customWidth="1"/>
    <col min="4588" max="4588" width="15.77734375" style="26" customWidth="1"/>
    <col min="4589" max="4838" width="8.88671875" style="26"/>
    <col min="4839" max="4840" width="4.44140625" style="26" customWidth="1"/>
    <col min="4841" max="4841" width="22.109375" style="26" customWidth="1"/>
    <col min="4842" max="4843" width="14.5546875" style="26" customWidth="1"/>
    <col min="4844" max="4844" width="15.77734375" style="26" customWidth="1"/>
    <col min="4845" max="5094" width="8.88671875" style="26"/>
    <col min="5095" max="5096" width="4.44140625" style="26" customWidth="1"/>
    <col min="5097" max="5097" width="22.109375" style="26" customWidth="1"/>
    <col min="5098" max="5099" width="14.5546875" style="26" customWidth="1"/>
    <col min="5100" max="5100" width="15.77734375" style="26" customWidth="1"/>
    <col min="5101" max="5350" width="8.88671875" style="26"/>
    <col min="5351" max="5352" width="4.44140625" style="26" customWidth="1"/>
    <col min="5353" max="5353" width="22.109375" style="26" customWidth="1"/>
    <col min="5354" max="5355" width="14.5546875" style="26" customWidth="1"/>
    <col min="5356" max="5356" width="15.77734375" style="26" customWidth="1"/>
    <col min="5357" max="5606" width="8.88671875" style="26"/>
    <col min="5607" max="5608" width="4.44140625" style="26" customWidth="1"/>
    <col min="5609" max="5609" width="22.109375" style="26" customWidth="1"/>
    <col min="5610" max="5611" width="14.5546875" style="26" customWidth="1"/>
    <col min="5612" max="5612" width="15.77734375" style="26" customWidth="1"/>
    <col min="5613" max="5862" width="8.88671875" style="26"/>
    <col min="5863" max="5864" width="4.44140625" style="26" customWidth="1"/>
    <col min="5865" max="5865" width="22.109375" style="26" customWidth="1"/>
    <col min="5866" max="5867" width="14.5546875" style="26" customWidth="1"/>
    <col min="5868" max="5868" width="15.77734375" style="26" customWidth="1"/>
    <col min="5869" max="6118" width="8.88671875" style="26"/>
    <col min="6119" max="6120" width="4.44140625" style="26" customWidth="1"/>
    <col min="6121" max="6121" width="22.109375" style="26" customWidth="1"/>
    <col min="6122" max="6123" width="14.5546875" style="26" customWidth="1"/>
    <col min="6124" max="6124" width="15.77734375" style="26" customWidth="1"/>
    <col min="6125" max="6374" width="8.88671875" style="26"/>
    <col min="6375" max="6376" width="4.44140625" style="26" customWidth="1"/>
    <col min="6377" max="6377" width="22.109375" style="26" customWidth="1"/>
    <col min="6378" max="6379" width="14.5546875" style="26" customWidth="1"/>
    <col min="6380" max="6380" width="15.77734375" style="26" customWidth="1"/>
    <col min="6381" max="6630" width="8.88671875" style="26"/>
    <col min="6631" max="6632" width="4.44140625" style="26" customWidth="1"/>
    <col min="6633" max="6633" width="22.109375" style="26" customWidth="1"/>
    <col min="6634" max="6635" width="14.5546875" style="26" customWidth="1"/>
    <col min="6636" max="6636" width="15.77734375" style="26" customWidth="1"/>
    <col min="6637" max="6886" width="8.88671875" style="26"/>
    <col min="6887" max="6888" width="4.44140625" style="26" customWidth="1"/>
    <col min="6889" max="6889" width="22.109375" style="26" customWidth="1"/>
    <col min="6890" max="6891" width="14.5546875" style="26" customWidth="1"/>
    <col min="6892" max="6892" width="15.77734375" style="26" customWidth="1"/>
    <col min="6893" max="7142" width="8.88671875" style="26"/>
    <col min="7143" max="7144" width="4.44140625" style="26" customWidth="1"/>
    <col min="7145" max="7145" width="22.109375" style="26" customWidth="1"/>
    <col min="7146" max="7147" width="14.5546875" style="26" customWidth="1"/>
    <col min="7148" max="7148" width="15.77734375" style="26" customWidth="1"/>
    <col min="7149" max="7398" width="8.88671875" style="26"/>
    <col min="7399" max="7400" width="4.44140625" style="26" customWidth="1"/>
    <col min="7401" max="7401" width="22.109375" style="26" customWidth="1"/>
    <col min="7402" max="7403" width="14.5546875" style="26" customWidth="1"/>
    <col min="7404" max="7404" width="15.77734375" style="26" customWidth="1"/>
    <col min="7405" max="7654" width="8.88671875" style="26"/>
    <col min="7655" max="7656" width="4.44140625" style="26" customWidth="1"/>
    <col min="7657" max="7657" width="22.109375" style="26" customWidth="1"/>
    <col min="7658" max="7659" width="14.5546875" style="26" customWidth="1"/>
    <col min="7660" max="7660" width="15.77734375" style="26" customWidth="1"/>
    <col min="7661" max="7910" width="8.88671875" style="26"/>
    <col min="7911" max="7912" width="4.44140625" style="26" customWidth="1"/>
    <col min="7913" max="7913" width="22.109375" style="26" customWidth="1"/>
    <col min="7914" max="7915" width="14.5546875" style="26" customWidth="1"/>
    <col min="7916" max="7916" width="15.77734375" style="26" customWidth="1"/>
    <col min="7917" max="8166" width="8.88671875" style="26"/>
    <col min="8167" max="8168" width="4.44140625" style="26" customWidth="1"/>
    <col min="8169" max="8169" width="22.109375" style="26" customWidth="1"/>
    <col min="8170" max="8171" width="14.5546875" style="26" customWidth="1"/>
    <col min="8172" max="8172" width="15.77734375" style="26" customWidth="1"/>
    <col min="8173" max="8422" width="8.88671875" style="26"/>
    <col min="8423" max="8424" width="4.44140625" style="26" customWidth="1"/>
    <col min="8425" max="8425" width="22.109375" style="26" customWidth="1"/>
    <col min="8426" max="8427" width="14.5546875" style="26" customWidth="1"/>
    <col min="8428" max="8428" width="15.77734375" style="26" customWidth="1"/>
    <col min="8429" max="8678" width="8.88671875" style="26"/>
    <col min="8679" max="8680" width="4.44140625" style="26" customWidth="1"/>
    <col min="8681" max="8681" width="22.109375" style="26" customWidth="1"/>
    <col min="8682" max="8683" width="14.5546875" style="26" customWidth="1"/>
    <col min="8684" max="8684" width="15.77734375" style="26" customWidth="1"/>
    <col min="8685" max="8934" width="8.88671875" style="26"/>
    <col min="8935" max="8936" width="4.44140625" style="26" customWidth="1"/>
    <col min="8937" max="8937" width="22.109375" style="26" customWidth="1"/>
    <col min="8938" max="8939" width="14.5546875" style="26" customWidth="1"/>
    <col min="8940" max="8940" width="15.77734375" style="26" customWidth="1"/>
    <col min="8941" max="9190" width="8.88671875" style="26"/>
    <col min="9191" max="9192" width="4.44140625" style="26" customWidth="1"/>
    <col min="9193" max="9193" width="22.109375" style="26" customWidth="1"/>
    <col min="9194" max="9195" width="14.5546875" style="26" customWidth="1"/>
    <col min="9196" max="9196" width="15.77734375" style="26" customWidth="1"/>
    <col min="9197" max="9446" width="8.88671875" style="26"/>
    <col min="9447" max="9448" width="4.44140625" style="26" customWidth="1"/>
    <col min="9449" max="9449" width="22.109375" style="26" customWidth="1"/>
    <col min="9450" max="9451" width="14.5546875" style="26" customWidth="1"/>
    <col min="9452" max="9452" width="15.77734375" style="26" customWidth="1"/>
    <col min="9453" max="9702" width="8.88671875" style="26"/>
    <col min="9703" max="9704" width="4.44140625" style="26" customWidth="1"/>
    <col min="9705" max="9705" width="22.109375" style="26" customWidth="1"/>
    <col min="9706" max="9707" width="14.5546875" style="26" customWidth="1"/>
    <col min="9708" max="9708" width="15.77734375" style="26" customWidth="1"/>
    <col min="9709" max="9958" width="8.88671875" style="26"/>
    <col min="9959" max="9960" width="4.44140625" style="26" customWidth="1"/>
    <col min="9961" max="9961" width="22.109375" style="26" customWidth="1"/>
    <col min="9962" max="9963" width="14.5546875" style="26" customWidth="1"/>
    <col min="9964" max="9964" width="15.77734375" style="26" customWidth="1"/>
    <col min="9965" max="10214" width="8.88671875" style="26"/>
    <col min="10215" max="10216" width="4.44140625" style="26" customWidth="1"/>
    <col min="10217" max="10217" width="22.109375" style="26" customWidth="1"/>
    <col min="10218" max="10219" width="14.5546875" style="26" customWidth="1"/>
    <col min="10220" max="10220" width="15.77734375" style="26" customWidth="1"/>
    <col min="10221" max="10470" width="8.88671875" style="26"/>
    <col min="10471" max="10472" width="4.44140625" style="26" customWidth="1"/>
    <col min="10473" max="10473" width="22.109375" style="26" customWidth="1"/>
    <col min="10474" max="10475" width="14.5546875" style="26" customWidth="1"/>
    <col min="10476" max="10476" width="15.77734375" style="26" customWidth="1"/>
    <col min="10477" max="10726" width="8.88671875" style="26"/>
    <col min="10727" max="10728" width="4.44140625" style="26" customWidth="1"/>
    <col min="10729" max="10729" width="22.109375" style="26" customWidth="1"/>
    <col min="10730" max="10731" width="14.5546875" style="26" customWidth="1"/>
    <col min="10732" max="10732" width="15.77734375" style="26" customWidth="1"/>
    <col min="10733" max="10982" width="8.88671875" style="26"/>
    <col min="10983" max="10984" width="4.44140625" style="26" customWidth="1"/>
    <col min="10985" max="10985" width="22.109375" style="26" customWidth="1"/>
    <col min="10986" max="10987" width="14.5546875" style="26" customWidth="1"/>
    <col min="10988" max="10988" width="15.77734375" style="26" customWidth="1"/>
    <col min="10989" max="11238" width="8.88671875" style="26"/>
    <col min="11239" max="11240" width="4.44140625" style="26" customWidth="1"/>
    <col min="11241" max="11241" width="22.109375" style="26" customWidth="1"/>
    <col min="11242" max="11243" width="14.5546875" style="26" customWidth="1"/>
    <col min="11244" max="11244" width="15.77734375" style="26" customWidth="1"/>
    <col min="11245" max="11494" width="8.88671875" style="26"/>
    <col min="11495" max="11496" width="4.44140625" style="26" customWidth="1"/>
    <col min="11497" max="11497" width="22.109375" style="26" customWidth="1"/>
    <col min="11498" max="11499" width="14.5546875" style="26" customWidth="1"/>
    <col min="11500" max="11500" width="15.77734375" style="26" customWidth="1"/>
    <col min="11501" max="11750" width="8.88671875" style="26"/>
    <col min="11751" max="11752" width="4.44140625" style="26" customWidth="1"/>
    <col min="11753" max="11753" width="22.109375" style="26" customWidth="1"/>
    <col min="11754" max="11755" width="14.5546875" style="26" customWidth="1"/>
    <col min="11756" max="11756" width="15.77734375" style="26" customWidth="1"/>
    <col min="11757" max="12006" width="8.88671875" style="26"/>
    <col min="12007" max="12008" width="4.44140625" style="26" customWidth="1"/>
    <col min="12009" max="12009" width="22.109375" style="26" customWidth="1"/>
    <col min="12010" max="12011" width="14.5546875" style="26" customWidth="1"/>
    <col min="12012" max="12012" width="15.77734375" style="26" customWidth="1"/>
    <col min="12013" max="12262" width="8.88671875" style="26"/>
    <col min="12263" max="12264" width="4.44140625" style="26" customWidth="1"/>
    <col min="12265" max="12265" width="22.109375" style="26" customWidth="1"/>
    <col min="12266" max="12267" width="14.5546875" style="26" customWidth="1"/>
    <col min="12268" max="12268" width="15.77734375" style="26" customWidth="1"/>
    <col min="12269" max="12518" width="8.88671875" style="26"/>
    <col min="12519" max="12520" width="4.44140625" style="26" customWidth="1"/>
    <col min="12521" max="12521" width="22.109375" style="26" customWidth="1"/>
    <col min="12522" max="12523" width="14.5546875" style="26" customWidth="1"/>
    <col min="12524" max="12524" width="15.77734375" style="26" customWidth="1"/>
    <col min="12525" max="12774" width="8.88671875" style="26"/>
    <col min="12775" max="12776" width="4.44140625" style="26" customWidth="1"/>
    <col min="12777" max="12777" width="22.109375" style="26" customWidth="1"/>
    <col min="12778" max="12779" width="14.5546875" style="26" customWidth="1"/>
    <col min="12780" max="12780" width="15.77734375" style="26" customWidth="1"/>
    <col min="12781" max="13030" width="8.88671875" style="26"/>
    <col min="13031" max="13032" width="4.44140625" style="26" customWidth="1"/>
    <col min="13033" max="13033" width="22.109375" style="26" customWidth="1"/>
    <col min="13034" max="13035" width="14.5546875" style="26" customWidth="1"/>
    <col min="13036" max="13036" width="15.77734375" style="26" customWidth="1"/>
    <col min="13037" max="13286" width="8.88671875" style="26"/>
    <col min="13287" max="13288" width="4.44140625" style="26" customWidth="1"/>
    <col min="13289" max="13289" width="22.109375" style="26" customWidth="1"/>
    <col min="13290" max="13291" width="14.5546875" style="26" customWidth="1"/>
    <col min="13292" max="13292" width="15.77734375" style="26" customWidth="1"/>
    <col min="13293" max="13542" width="8.88671875" style="26"/>
    <col min="13543" max="13544" width="4.44140625" style="26" customWidth="1"/>
    <col min="13545" max="13545" width="22.109375" style="26" customWidth="1"/>
    <col min="13546" max="13547" width="14.5546875" style="26" customWidth="1"/>
    <col min="13548" max="13548" width="15.77734375" style="26" customWidth="1"/>
    <col min="13549" max="13798" width="8.88671875" style="26"/>
    <col min="13799" max="13800" width="4.44140625" style="26" customWidth="1"/>
    <col min="13801" max="13801" width="22.109375" style="26" customWidth="1"/>
    <col min="13802" max="13803" width="14.5546875" style="26" customWidth="1"/>
    <col min="13804" max="13804" width="15.77734375" style="26" customWidth="1"/>
    <col min="13805" max="14054" width="8.88671875" style="26"/>
    <col min="14055" max="14056" width="4.44140625" style="26" customWidth="1"/>
    <col min="14057" max="14057" width="22.109375" style="26" customWidth="1"/>
    <col min="14058" max="14059" width="14.5546875" style="26" customWidth="1"/>
    <col min="14060" max="14060" width="15.77734375" style="26" customWidth="1"/>
    <col min="14061" max="14310" width="8.88671875" style="26"/>
    <col min="14311" max="14312" width="4.44140625" style="26" customWidth="1"/>
    <col min="14313" max="14313" width="22.109375" style="26" customWidth="1"/>
    <col min="14314" max="14315" width="14.5546875" style="26" customWidth="1"/>
    <col min="14316" max="14316" width="15.77734375" style="26" customWidth="1"/>
    <col min="14317" max="14566" width="8.88671875" style="26"/>
    <col min="14567" max="14568" width="4.44140625" style="26" customWidth="1"/>
    <col min="14569" max="14569" width="22.109375" style="26" customWidth="1"/>
    <col min="14570" max="14571" width="14.5546875" style="26" customWidth="1"/>
    <col min="14572" max="14572" width="15.77734375" style="26" customWidth="1"/>
    <col min="14573" max="14822" width="8.88671875" style="26"/>
    <col min="14823" max="14824" width="4.44140625" style="26" customWidth="1"/>
    <col min="14825" max="14825" width="22.109375" style="26" customWidth="1"/>
    <col min="14826" max="14827" width="14.5546875" style="26" customWidth="1"/>
    <col min="14828" max="14828" width="15.77734375" style="26" customWidth="1"/>
    <col min="14829" max="15078" width="8.88671875" style="26"/>
    <col min="15079" max="15080" width="4.44140625" style="26" customWidth="1"/>
    <col min="15081" max="15081" width="22.109375" style="26" customWidth="1"/>
    <col min="15082" max="15083" width="14.5546875" style="26" customWidth="1"/>
    <col min="15084" max="15084" width="15.77734375" style="26" customWidth="1"/>
    <col min="15085" max="15334" width="8.88671875" style="26"/>
    <col min="15335" max="15336" width="4.44140625" style="26" customWidth="1"/>
    <col min="15337" max="15337" width="22.109375" style="26" customWidth="1"/>
    <col min="15338" max="15339" width="14.5546875" style="26" customWidth="1"/>
    <col min="15340" max="15340" width="15.77734375" style="26" customWidth="1"/>
    <col min="15341" max="15590" width="8.88671875" style="26"/>
    <col min="15591" max="15592" width="4.44140625" style="26" customWidth="1"/>
    <col min="15593" max="15593" width="22.109375" style="26" customWidth="1"/>
    <col min="15594" max="15595" width="14.5546875" style="26" customWidth="1"/>
    <col min="15596" max="15596" width="15.77734375" style="26" customWidth="1"/>
    <col min="15597" max="15846" width="8.88671875" style="26"/>
    <col min="15847" max="15848" width="4.44140625" style="26" customWidth="1"/>
    <col min="15849" max="15849" width="22.109375" style="26" customWidth="1"/>
    <col min="15850" max="15851" width="14.5546875" style="26" customWidth="1"/>
    <col min="15852" max="15852" width="15.77734375" style="26" customWidth="1"/>
    <col min="15853" max="16102" width="8.88671875" style="26"/>
    <col min="16103" max="16104" width="4.44140625" style="26" customWidth="1"/>
    <col min="16105" max="16105" width="22.109375" style="26" customWidth="1"/>
    <col min="16106" max="16107" width="14.5546875" style="26" customWidth="1"/>
    <col min="16108" max="16108" width="15.77734375" style="26" customWidth="1"/>
    <col min="16109" max="16384" width="8.88671875" style="26"/>
  </cols>
  <sheetData>
    <row r="1" spans="1:6" s="18" customFormat="1" ht="30.75" customHeight="1">
      <c r="A1" s="896" t="s">
        <v>493</v>
      </c>
      <c r="B1" s="896"/>
      <c r="C1" s="896"/>
      <c r="D1" s="896"/>
      <c r="E1" s="896"/>
      <c r="F1" s="896"/>
    </row>
    <row r="2" spans="1:6" s="24" customFormat="1" ht="13.5" customHeight="1">
      <c r="A2" s="19"/>
      <c r="B2" s="19"/>
      <c r="C2" s="20"/>
      <c r="D2" s="21"/>
      <c r="E2" s="19"/>
      <c r="F2" s="19"/>
    </row>
    <row r="3" spans="1:6" s="24" customFormat="1" ht="20.100000000000001" customHeight="1">
      <c r="A3" s="188" t="s">
        <v>499</v>
      </c>
      <c r="B3" s="19"/>
      <c r="C3" s="20"/>
      <c r="D3" s="21"/>
      <c r="E3" s="189"/>
      <c r="F3" s="189" t="s">
        <v>503</v>
      </c>
    </row>
    <row r="4" spans="1:6" s="24" customFormat="1" ht="32.25" customHeight="1" thickBot="1">
      <c r="A4" s="897" t="s">
        <v>238</v>
      </c>
      <c r="B4" s="898"/>
      <c r="C4" s="190" t="s">
        <v>494</v>
      </c>
      <c r="D4" s="191" t="s">
        <v>495</v>
      </c>
      <c r="E4" s="192" t="s">
        <v>501</v>
      </c>
      <c r="F4" s="455" t="s">
        <v>502</v>
      </c>
    </row>
    <row r="5" spans="1:6" s="24" customFormat="1" ht="36.950000000000003" customHeight="1" thickTop="1">
      <c r="A5" s="899" t="s">
        <v>243</v>
      </c>
      <c r="B5" s="193" t="s">
        <v>244</v>
      </c>
      <c r="C5" s="194">
        <v>16632</v>
      </c>
      <c r="D5" s="464">
        <f>'설계내역 총괄'!C5</f>
        <v>18695.060000000001</v>
      </c>
      <c r="E5" s="469">
        <f>D5-C5</f>
        <v>2063.0600000000013</v>
      </c>
      <c r="F5" s="482">
        <f>E5/C5</f>
        <v>0.12404160654160662</v>
      </c>
    </row>
    <row r="6" spans="1:6" s="24" customFormat="1" ht="36.950000000000003" customHeight="1">
      <c r="A6" s="900"/>
      <c r="B6" s="195" t="s">
        <v>245</v>
      </c>
      <c r="C6" s="196">
        <v>322</v>
      </c>
      <c r="D6" s="465">
        <f>'설계내역 총괄'!C6</f>
        <v>307.48</v>
      </c>
      <c r="E6" s="470">
        <f t="shared" ref="E6:E20" si="0">D6-C6</f>
        <v>-14.519999999999982</v>
      </c>
      <c r="F6" s="483">
        <f t="shared" ref="F6:F20" si="1">E6/C6</f>
        <v>-4.50931677018633E-2</v>
      </c>
    </row>
    <row r="7" spans="1:6" s="24" customFormat="1" ht="36.950000000000003" customHeight="1">
      <c r="A7" s="900"/>
      <c r="B7" s="195" t="s">
        <v>246</v>
      </c>
      <c r="C7" s="196">
        <v>12000</v>
      </c>
      <c r="D7" s="465">
        <f>'설계내역 총괄'!C7</f>
        <v>4539.41</v>
      </c>
      <c r="E7" s="470">
        <f t="shared" si="0"/>
        <v>-7460.59</v>
      </c>
      <c r="F7" s="483">
        <f t="shared" si="1"/>
        <v>-0.62171583333333336</v>
      </c>
    </row>
    <row r="8" spans="1:6" s="454" customFormat="1" ht="36.950000000000003" customHeight="1">
      <c r="A8" s="900"/>
      <c r="B8" s="456" t="s">
        <v>137</v>
      </c>
      <c r="C8" s="457">
        <v>16476</v>
      </c>
      <c r="D8" s="466">
        <f>'설계내역 총괄'!C8</f>
        <v>30494.99</v>
      </c>
      <c r="E8" s="471">
        <f t="shared" si="0"/>
        <v>14018.990000000002</v>
      </c>
      <c r="F8" s="484">
        <f t="shared" si="1"/>
        <v>0.85087339159990294</v>
      </c>
    </row>
    <row r="9" spans="1:6" s="454" customFormat="1" ht="36.950000000000003" customHeight="1">
      <c r="A9" s="900"/>
      <c r="B9" s="456" t="s">
        <v>138</v>
      </c>
      <c r="C9" s="457">
        <v>898</v>
      </c>
      <c r="D9" s="466">
        <f>'설계내역 총괄'!C9</f>
        <v>1314.42</v>
      </c>
      <c r="E9" s="471">
        <f t="shared" si="0"/>
        <v>416.42000000000007</v>
      </c>
      <c r="F9" s="484">
        <f t="shared" si="1"/>
        <v>0.46371937639198224</v>
      </c>
    </row>
    <row r="10" spans="1:6" s="24" customFormat="1" ht="36.950000000000003" customHeight="1">
      <c r="A10" s="900"/>
      <c r="B10" s="195" t="s">
        <v>139</v>
      </c>
      <c r="C10" s="196">
        <v>12752</v>
      </c>
      <c r="D10" s="465">
        <f>'설계내역 총괄'!C10</f>
        <v>14227.73</v>
      </c>
      <c r="E10" s="470">
        <f t="shared" si="0"/>
        <v>1475.7299999999996</v>
      </c>
      <c r="F10" s="483">
        <f t="shared" si="1"/>
        <v>0.11572537641154325</v>
      </c>
    </row>
    <row r="11" spans="1:6" s="24" customFormat="1" ht="36.950000000000003" customHeight="1">
      <c r="A11" s="901"/>
      <c r="B11" s="480" t="s">
        <v>497</v>
      </c>
      <c r="C11" s="485">
        <f>SUM(C5:C10)</f>
        <v>59080</v>
      </c>
      <c r="D11" s="486">
        <f>'설계내역 총괄'!C11</f>
        <v>69579.09</v>
      </c>
      <c r="E11" s="476">
        <f t="shared" si="0"/>
        <v>10499.089999999997</v>
      </c>
      <c r="F11" s="487">
        <f t="shared" si="1"/>
        <v>0.17770971563981036</v>
      </c>
    </row>
    <row r="12" spans="1:6" s="24" customFormat="1" ht="36.950000000000003" customHeight="1">
      <c r="A12" s="900" t="s">
        <v>141</v>
      </c>
      <c r="B12" s="195" t="s">
        <v>77</v>
      </c>
      <c r="C12" s="196">
        <f>C5</f>
        <v>16632</v>
      </c>
      <c r="D12" s="466">
        <f>'설계내역 총괄'!C12</f>
        <v>18695.060000000001</v>
      </c>
      <c r="E12" s="470">
        <f t="shared" si="0"/>
        <v>2063.0600000000013</v>
      </c>
      <c r="F12" s="483">
        <f t="shared" si="1"/>
        <v>0.12404160654160662</v>
      </c>
    </row>
    <row r="13" spans="1:6" s="24" customFormat="1" ht="36.950000000000003" customHeight="1">
      <c r="A13" s="900"/>
      <c r="B13" s="195" t="s">
        <v>78</v>
      </c>
      <c r="C13" s="196">
        <f>C6</f>
        <v>322</v>
      </c>
      <c r="D13" s="466">
        <f>'설계내역 총괄'!C13</f>
        <v>307.48</v>
      </c>
      <c r="E13" s="470">
        <f t="shared" si="0"/>
        <v>-14.519999999999982</v>
      </c>
      <c r="F13" s="483">
        <f t="shared" si="1"/>
        <v>-4.50931677018633E-2</v>
      </c>
    </row>
    <row r="14" spans="1:6" s="24" customFormat="1" ht="36.950000000000003" customHeight="1">
      <c r="A14" s="900"/>
      <c r="B14" s="195" t="s">
        <v>79</v>
      </c>
      <c r="C14" s="196">
        <f>C7</f>
        <v>12000</v>
      </c>
      <c r="D14" s="466">
        <f>'설계내역 총괄'!C14</f>
        <v>4539.41</v>
      </c>
      <c r="E14" s="470">
        <f t="shared" si="0"/>
        <v>-7460.59</v>
      </c>
      <c r="F14" s="483">
        <f t="shared" si="1"/>
        <v>-0.62171583333333336</v>
      </c>
    </row>
    <row r="15" spans="1:6" s="454" customFormat="1" ht="36.950000000000003" customHeight="1">
      <c r="A15" s="900"/>
      <c r="B15" s="456" t="s">
        <v>35</v>
      </c>
      <c r="C15" s="457">
        <f>C8</f>
        <v>16476</v>
      </c>
      <c r="D15" s="467">
        <f>'설계내역 총괄'!C15</f>
        <v>30494.99</v>
      </c>
      <c r="E15" s="471">
        <f t="shared" si="0"/>
        <v>14018.990000000002</v>
      </c>
      <c r="F15" s="484">
        <f t="shared" si="1"/>
        <v>0.85087339159990294</v>
      </c>
    </row>
    <row r="16" spans="1:6" s="454" customFormat="1" ht="36.950000000000003" customHeight="1">
      <c r="A16" s="900"/>
      <c r="B16" s="456" t="s">
        <v>36</v>
      </c>
      <c r="C16" s="457">
        <f>C9</f>
        <v>898</v>
      </c>
      <c r="D16" s="467">
        <f>'설계내역 총괄'!C16</f>
        <v>1314.42</v>
      </c>
      <c r="E16" s="471">
        <f t="shared" si="0"/>
        <v>416.42000000000007</v>
      </c>
      <c r="F16" s="484">
        <f t="shared" si="1"/>
        <v>0.46371937639198224</v>
      </c>
    </row>
    <row r="17" spans="1:6" s="24" customFormat="1" ht="36.950000000000003" customHeight="1">
      <c r="A17" s="900"/>
      <c r="B17" s="400" t="s">
        <v>497</v>
      </c>
      <c r="C17" s="401">
        <f>SUM(C12:C16)</f>
        <v>46328</v>
      </c>
      <c r="D17" s="468">
        <f>'설계내역 총괄'!C17</f>
        <v>55351.360000000001</v>
      </c>
      <c r="E17" s="472">
        <f t="shared" si="0"/>
        <v>9023.36</v>
      </c>
      <c r="F17" s="488">
        <f t="shared" si="1"/>
        <v>0.19477119668451046</v>
      </c>
    </row>
    <row r="18" spans="1:6" s="24" customFormat="1" ht="36.950000000000003" customHeight="1">
      <c r="A18" s="900" t="s">
        <v>475</v>
      </c>
      <c r="B18" s="195" t="s">
        <v>244</v>
      </c>
      <c r="C18" s="196">
        <v>16913</v>
      </c>
      <c r="D18" s="466" t="e">
        <f>'설계내역 총괄'!#REF!</f>
        <v>#REF!</v>
      </c>
      <c r="E18" s="470" t="e">
        <f t="shared" si="0"/>
        <v>#REF!</v>
      </c>
      <c r="F18" s="483" t="e">
        <f t="shared" si="1"/>
        <v>#REF!</v>
      </c>
    </row>
    <row r="19" spans="1:6" s="24" customFormat="1" ht="36.950000000000003" customHeight="1">
      <c r="A19" s="900"/>
      <c r="B19" s="195" t="s">
        <v>486</v>
      </c>
      <c r="C19" s="196">
        <v>309995</v>
      </c>
      <c r="D19" s="466">
        <f>'설계내역 총괄'!C19</f>
        <v>307480</v>
      </c>
      <c r="E19" s="470">
        <f t="shared" si="0"/>
        <v>-2515</v>
      </c>
      <c r="F19" s="483">
        <f t="shared" si="1"/>
        <v>-8.113034081194858E-3</v>
      </c>
    </row>
    <row r="20" spans="1:6" s="24" customFormat="1" ht="36.950000000000003" customHeight="1">
      <c r="A20" s="900"/>
      <c r="B20" s="195" t="s">
        <v>450</v>
      </c>
      <c r="C20" s="196">
        <v>848542</v>
      </c>
      <c r="D20" s="467">
        <f>'설계내역 총괄'!C20</f>
        <v>1314420</v>
      </c>
      <c r="E20" s="470">
        <f t="shared" si="0"/>
        <v>465878</v>
      </c>
      <c r="F20" s="483">
        <f t="shared" si="1"/>
        <v>0.54903351867084949</v>
      </c>
    </row>
    <row r="24" spans="1:6" s="24" customFormat="1" ht="20.100000000000001" customHeight="1">
      <c r="A24" s="188" t="s">
        <v>498</v>
      </c>
      <c r="B24" s="19"/>
      <c r="C24" s="20"/>
      <c r="D24" s="21"/>
      <c r="E24" s="189"/>
      <c r="F24" s="189" t="s">
        <v>504</v>
      </c>
    </row>
    <row r="25" spans="1:6" s="24" customFormat="1" ht="32.25" customHeight="1" thickBot="1">
      <c r="A25" s="897" t="s">
        <v>238</v>
      </c>
      <c r="B25" s="898"/>
      <c r="C25" s="190" t="s">
        <v>494</v>
      </c>
      <c r="D25" s="191" t="s">
        <v>495</v>
      </c>
      <c r="E25" s="192" t="s">
        <v>505</v>
      </c>
      <c r="F25" s="455" t="s">
        <v>502</v>
      </c>
    </row>
    <row r="26" spans="1:6" s="24" customFormat="1" ht="39.950000000000003" customHeight="1" thickTop="1">
      <c r="A26" s="899" t="s">
        <v>243</v>
      </c>
      <c r="B26" s="193" t="s">
        <v>244</v>
      </c>
      <c r="C26" s="194">
        <v>28332</v>
      </c>
      <c r="D26" s="458">
        <f>'설계내역 총괄'!D5</f>
        <v>27291</v>
      </c>
      <c r="E26" s="469">
        <f>D26-C26</f>
        <v>-1041</v>
      </c>
      <c r="F26" s="482">
        <f>E26/C26</f>
        <v>-3.67429055484964E-2</v>
      </c>
    </row>
    <row r="27" spans="1:6" s="24" customFormat="1" ht="39.950000000000003" customHeight="1">
      <c r="A27" s="900"/>
      <c r="B27" s="195" t="s">
        <v>245</v>
      </c>
      <c r="C27" s="196">
        <v>39595</v>
      </c>
      <c r="D27" s="465">
        <f>'설계내역 총괄'!D6</f>
        <v>41126</v>
      </c>
      <c r="E27" s="470">
        <f t="shared" ref="E27:E39" si="2">D27-C27</f>
        <v>1531</v>
      </c>
      <c r="F27" s="483">
        <f t="shared" ref="F27:F39" si="3">E27/C27</f>
        <v>3.8666498295239299E-2</v>
      </c>
    </row>
    <row r="28" spans="1:6" s="24" customFormat="1" ht="39.950000000000003" customHeight="1">
      <c r="A28" s="900"/>
      <c r="B28" s="195" t="s">
        <v>246</v>
      </c>
      <c r="C28" s="196">
        <v>27809</v>
      </c>
      <c r="D28" s="465">
        <f>'설계내역 총괄'!D7</f>
        <v>24321</v>
      </c>
      <c r="E28" s="470">
        <f t="shared" si="2"/>
        <v>-3488</v>
      </c>
      <c r="F28" s="483">
        <f t="shared" si="3"/>
        <v>-0.12542702002948686</v>
      </c>
    </row>
    <row r="29" spans="1:6" s="454" customFormat="1" ht="39.950000000000003" customHeight="1">
      <c r="A29" s="900"/>
      <c r="B29" s="456" t="s">
        <v>137</v>
      </c>
      <c r="C29" s="457">
        <v>42793</v>
      </c>
      <c r="D29" s="466">
        <f>'설계내역 총괄'!D8</f>
        <v>39617</v>
      </c>
      <c r="E29" s="471">
        <f t="shared" si="2"/>
        <v>-3176</v>
      </c>
      <c r="F29" s="484">
        <f t="shared" si="3"/>
        <v>-7.4217745893019882E-2</v>
      </c>
    </row>
    <row r="30" spans="1:6" s="454" customFormat="1" ht="39.950000000000003" customHeight="1">
      <c r="A30" s="900"/>
      <c r="B30" s="456" t="s">
        <v>138</v>
      </c>
      <c r="C30" s="457">
        <v>76277</v>
      </c>
      <c r="D30" s="466">
        <f>'설계내역 총괄'!D9</f>
        <v>76236</v>
      </c>
      <c r="E30" s="471">
        <f t="shared" si="2"/>
        <v>-41</v>
      </c>
      <c r="F30" s="484">
        <f t="shared" si="3"/>
        <v>-5.3751458499941003E-4</v>
      </c>
    </row>
    <row r="31" spans="1:6" s="24" customFormat="1" ht="39.950000000000003" customHeight="1">
      <c r="A31" s="900"/>
      <c r="B31" s="195" t="s">
        <v>139</v>
      </c>
      <c r="C31" s="196">
        <v>14481</v>
      </c>
      <c r="D31" s="465">
        <f>'설계내역 총괄'!D10</f>
        <v>15170</v>
      </c>
      <c r="E31" s="470">
        <f t="shared" si="2"/>
        <v>689</v>
      </c>
      <c r="F31" s="483">
        <f t="shared" si="3"/>
        <v>4.7579587045093574E-2</v>
      </c>
    </row>
    <row r="32" spans="1:6" s="24" customFormat="1" ht="39.950000000000003" customHeight="1">
      <c r="A32" s="900" t="s">
        <v>141</v>
      </c>
      <c r="B32" s="195" t="s">
        <v>77</v>
      </c>
      <c r="C32" s="196">
        <v>136800</v>
      </c>
      <c r="D32" s="466">
        <f>'설계내역 총괄'!D12</f>
        <v>108670</v>
      </c>
      <c r="E32" s="470">
        <f t="shared" si="2"/>
        <v>-28130</v>
      </c>
      <c r="F32" s="483">
        <f t="shared" si="3"/>
        <v>-0.20562865497076024</v>
      </c>
    </row>
    <row r="33" spans="1:6" s="24" customFormat="1" ht="39.950000000000003" customHeight="1">
      <c r="A33" s="900"/>
      <c r="B33" s="195" t="s">
        <v>78</v>
      </c>
      <c r="C33" s="196">
        <v>59882</v>
      </c>
      <c r="D33" s="466">
        <f>'설계내역 총괄'!D13</f>
        <v>79408</v>
      </c>
      <c r="E33" s="470">
        <f t="shared" si="2"/>
        <v>19526</v>
      </c>
      <c r="F33" s="483">
        <f t="shared" si="3"/>
        <v>0.32607461340636584</v>
      </c>
    </row>
    <row r="34" spans="1:6" s="24" customFormat="1" ht="39.950000000000003" customHeight="1">
      <c r="A34" s="900"/>
      <c r="B34" s="195" t="s">
        <v>79</v>
      </c>
      <c r="C34" s="196">
        <v>115457</v>
      </c>
      <c r="D34" s="466">
        <f>'설계내역 총괄'!D14</f>
        <v>152790</v>
      </c>
      <c r="E34" s="470">
        <f t="shared" si="2"/>
        <v>37333</v>
      </c>
      <c r="F34" s="483">
        <f t="shared" si="3"/>
        <v>0.32334981854716477</v>
      </c>
    </row>
    <row r="35" spans="1:6" s="454" customFormat="1" ht="39.950000000000003" customHeight="1">
      <c r="A35" s="900"/>
      <c r="B35" s="456" t="s">
        <v>35</v>
      </c>
      <c r="C35" s="457">
        <v>154000</v>
      </c>
      <c r="D35" s="467">
        <f>'설계내역 총괄'!D15</f>
        <v>120000</v>
      </c>
      <c r="E35" s="471">
        <f t="shared" si="2"/>
        <v>-34000</v>
      </c>
      <c r="F35" s="484">
        <f t="shared" si="3"/>
        <v>-0.22077922077922077</v>
      </c>
    </row>
    <row r="36" spans="1:6" s="454" customFormat="1" ht="39.950000000000003" customHeight="1">
      <c r="A36" s="900"/>
      <c r="B36" s="456" t="s">
        <v>36</v>
      </c>
      <c r="C36" s="457">
        <v>325000</v>
      </c>
      <c r="D36" s="467">
        <f>'설계내역 총괄'!D16</f>
        <v>350000</v>
      </c>
      <c r="E36" s="471">
        <f t="shared" si="2"/>
        <v>25000</v>
      </c>
      <c r="F36" s="484">
        <f t="shared" si="3"/>
        <v>7.6923076923076927E-2</v>
      </c>
    </row>
    <row r="37" spans="1:6" s="24" customFormat="1" ht="39.950000000000003" customHeight="1">
      <c r="A37" s="900" t="s">
        <v>475</v>
      </c>
      <c r="B37" s="195" t="s">
        <v>244</v>
      </c>
      <c r="C37" s="196">
        <v>7800</v>
      </c>
      <c r="D37" s="466" t="e">
        <f>'설계내역 총괄'!#REF!</f>
        <v>#REF!</v>
      </c>
      <c r="E37" s="470" t="e">
        <f t="shared" si="2"/>
        <v>#REF!</v>
      </c>
      <c r="F37" s="483" t="e">
        <f t="shared" si="3"/>
        <v>#REF!</v>
      </c>
    </row>
    <row r="38" spans="1:6" s="24" customFormat="1" ht="39.950000000000003" customHeight="1">
      <c r="A38" s="900"/>
      <c r="B38" s="195" t="s">
        <v>486</v>
      </c>
      <c r="C38" s="475">
        <v>10.2287</v>
      </c>
      <c r="D38" s="473">
        <f>'설계내역 총괄'!D19</f>
        <v>11.92</v>
      </c>
      <c r="E38" s="470">
        <f t="shared" si="2"/>
        <v>1.6913</v>
      </c>
      <c r="F38" s="483">
        <f t="shared" si="3"/>
        <v>0.16534848025653309</v>
      </c>
    </row>
    <row r="39" spans="1:6" s="24" customFormat="1" ht="39.950000000000003" customHeight="1">
      <c r="A39" s="900"/>
      <c r="B39" s="195" t="s">
        <v>450</v>
      </c>
      <c r="C39" s="475">
        <v>25.35718</v>
      </c>
      <c r="D39" s="474">
        <f>'설계내역 총괄'!D20</f>
        <v>29.799999999999997</v>
      </c>
      <c r="E39" s="470">
        <f t="shared" si="2"/>
        <v>4.4428199999999975</v>
      </c>
      <c r="F39" s="483">
        <f t="shared" si="3"/>
        <v>0.17520954617193227</v>
      </c>
    </row>
    <row r="44" spans="1:6" s="24" customFormat="1" ht="20.100000000000001" customHeight="1">
      <c r="A44" s="188" t="s">
        <v>500</v>
      </c>
      <c r="B44" s="19"/>
      <c r="C44" s="20"/>
      <c r="D44" s="21"/>
      <c r="E44" s="189"/>
      <c r="F44" s="189" t="s">
        <v>504</v>
      </c>
    </row>
    <row r="45" spans="1:6" s="24" customFormat="1" ht="32.25" customHeight="1" thickBot="1">
      <c r="A45" s="897" t="s">
        <v>238</v>
      </c>
      <c r="B45" s="898"/>
      <c r="C45" s="190" t="s">
        <v>494</v>
      </c>
      <c r="D45" s="191" t="s">
        <v>495</v>
      </c>
      <c r="E45" s="192" t="s">
        <v>505</v>
      </c>
      <c r="F45" s="455" t="s">
        <v>502</v>
      </c>
    </row>
    <row r="46" spans="1:6" s="24" customFormat="1" ht="32.1" customHeight="1" thickTop="1">
      <c r="A46" s="899" t="s">
        <v>243</v>
      </c>
      <c r="B46" s="193" t="s">
        <v>244</v>
      </c>
      <c r="C46" s="458">
        <v>471216826</v>
      </c>
      <c r="D46" s="458">
        <f>'설계내역 총괄'!E5</f>
        <v>510206880</v>
      </c>
      <c r="E46" s="489">
        <f>D46-C46</f>
        <v>38990054</v>
      </c>
      <c r="F46" s="482">
        <f>E46/C46</f>
        <v>8.2743339899326945E-2</v>
      </c>
    </row>
    <row r="47" spans="1:6" s="24" customFormat="1" ht="32.1" customHeight="1">
      <c r="A47" s="900"/>
      <c r="B47" s="195" t="s">
        <v>245</v>
      </c>
      <c r="C47" s="459">
        <v>12734871</v>
      </c>
      <c r="D47" s="459">
        <f>'설계내역 총괄'!E6</f>
        <v>12645420</v>
      </c>
      <c r="E47" s="490">
        <f t="shared" ref="E47:E65" si="4">D47-C47</f>
        <v>-89451</v>
      </c>
      <c r="F47" s="483">
        <f>E47/C47</f>
        <v>-7.0240994196172071E-3</v>
      </c>
    </row>
    <row r="48" spans="1:6" s="24" customFormat="1" ht="32.1" customHeight="1">
      <c r="A48" s="900"/>
      <c r="B48" s="195" t="s">
        <v>246</v>
      </c>
      <c r="C48" s="459">
        <v>333706800</v>
      </c>
      <c r="D48" s="459">
        <f>'설계내역 총괄'!E7</f>
        <v>110402990</v>
      </c>
      <c r="E48" s="490">
        <f t="shared" si="4"/>
        <v>-223303810</v>
      </c>
      <c r="F48" s="483">
        <f>E48/C48</f>
        <v>-0.66916170122994201</v>
      </c>
    </row>
    <row r="49" spans="1:6" s="454" customFormat="1" ht="32.1" customHeight="1">
      <c r="A49" s="900"/>
      <c r="B49" s="456" t="s">
        <v>137</v>
      </c>
      <c r="C49" s="460">
        <v>705054695</v>
      </c>
      <c r="D49" s="460">
        <f>'설계내역 총괄'!E8</f>
        <v>1208120010</v>
      </c>
      <c r="E49" s="491">
        <f t="shared" si="4"/>
        <v>503065315</v>
      </c>
      <c r="F49" s="484">
        <f>E49/C49</f>
        <v>0.71351246728454165</v>
      </c>
    </row>
    <row r="50" spans="1:6" s="454" customFormat="1" ht="32.1" customHeight="1">
      <c r="A50" s="900"/>
      <c r="B50" s="456" t="s">
        <v>138</v>
      </c>
      <c r="C50" s="460">
        <v>68508451</v>
      </c>
      <c r="D50" s="460">
        <f>'설계내역 총괄'!E9</f>
        <v>100206120</v>
      </c>
      <c r="E50" s="491">
        <f t="shared" si="4"/>
        <v>31697669</v>
      </c>
      <c r="F50" s="484">
        <f t="shared" ref="F50:F65" si="5">E50/C50</f>
        <v>0.46268261122996346</v>
      </c>
    </row>
    <row r="51" spans="1:6" s="24" customFormat="1" ht="32.1" customHeight="1">
      <c r="A51" s="900"/>
      <c r="B51" s="195" t="s">
        <v>139</v>
      </c>
      <c r="C51" s="459">
        <v>184665460</v>
      </c>
      <c r="D51" s="459">
        <f>'설계내역 총괄'!E10</f>
        <v>215834660</v>
      </c>
      <c r="E51" s="490">
        <f t="shared" si="4"/>
        <v>31169200</v>
      </c>
      <c r="F51" s="483">
        <f t="shared" si="5"/>
        <v>0.16878738449518388</v>
      </c>
    </row>
    <row r="52" spans="1:6" s="24" customFormat="1" ht="32.1" customHeight="1">
      <c r="A52" s="901"/>
      <c r="B52" s="480" t="s">
        <v>506</v>
      </c>
      <c r="C52" s="481">
        <f>SUM(C46:C51)</f>
        <v>1775887103</v>
      </c>
      <c r="D52" s="481">
        <f>'설계내역 총괄'!E11</f>
        <v>2157416080</v>
      </c>
      <c r="E52" s="492">
        <f t="shared" si="4"/>
        <v>381528977</v>
      </c>
      <c r="F52" s="487">
        <f t="shared" si="5"/>
        <v>0.21483853132076042</v>
      </c>
    </row>
    <row r="53" spans="1:6" s="24" customFormat="1" ht="32.1" customHeight="1">
      <c r="A53" s="900" t="s">
        <v>141</v>
      </c>
      <c r="B53" s="195" t="s">
        <v>77</v>
      </c>
      <c r="C53" s="459">
        <v>2275257600</v>
      </c>
      <c r="D53" s="460">
        <f>'설계내역 총괄'!E12</f>
        <v>2031592170</v>
      </c>
      <c r="E53" s="490">
        <f t="shared" si="4"/>
        <v>-243665430</v>
      </c>
      <c r="F53" s="483">
        <f t="shared" si="5"/>
        <v>-0.10709355723061863</v>
      </c>
    </row>
    <row r="54" spans="1:6" s="24" customFormat="1" ht="32.1" customHeight="1">
      <c r="A54" s="900"/>
      <c r="B54" s="195" t="s">
        <v>78</v>
      </c>
      <c r="C54" s="459">
        <v>19259652</v>
      </c>
      <c r="D54" s="460">
        <f>'설계내역 총괄'!E13</f>
        <v>24416370</v>
      </c>
      <c r="E54" s="490">
        <f t="shared" si="4"/>
        <v>5156718</v>
      </c>
      <c r="F54" s="483">
        <f t="shared" si="5"/>
        <v>0.2677472054012191</v>
      </c>
    </row>
    <row r="55" spans="1:6" s="24" customFormat="1" ht="32.1" customHeight="1">
      <c r="A55" s="900"/>
      <c r="B55" s="195" t="s">
        <v>79</v>
      </c>
      <c r="C55" s="459">
        <v>1385484000</v>
      </c>
      <c r="D55" s="460">
        <f>'설계내역 총괄'!E14</f>
        <v>693576450</v>
      </c>
      <c r="E55" s="490">
        <f t="shared" si="4"/>
        <v>-691907550</v>
      </c>
      <c r="F55" s="483">
        <f t="shared" si="5"/>
        <v>-0.49939771949730205</v>
      </c>
    </row>
    <row r="56" spans="1:6" s="454" customFormat="1" ht="32.1" customHeight="1">
      <c r="A56" s="900"/>
      <c r="B56" s="456" t="s">
        <v>35</v>
      </c>
      <c r="C56" s="460">
        <v>2537313590</v>
      </c>
      <c r="D56" s="461">
        <f>'설계내역 총괄'!E15</f>
        <v>3659398800</v>
      </c>
      <c r="E56" s="491">
        <f t="shared" si="4"/>
        <v>1122085210</v>
      </c>
      <c r="F56" s="484">
        <f t="shared" si="5"/>
        <v>0.44223355537223918</v>
      </c>
    </row>
    <row r="57" spans="1:6" s="454" customFormat="1" ht="32.1" customHeight="1">
      <c r="A57" s="900"/>
      <c r="B57" s="456" t="s">
        <v>36</v>
      </c>
      <c r="C57" s="460">
        <v>291901175</v>
      </c>
      <c r="D57" s="461">
        <f>'설계내역 총괄'!E16</f>
        <v>460047000</v>
      </c>
      <c r="E57" s="491">
        <f t="shared" si="4"/>
        <v>168145825</v>
      </c>
      <c r="F57" s="484">
        <f t="shared" si="5"/>
        <v>0.57603682136599832</v>
      </c>
    </row>
    <row r="58" spans="1:6" s="24" customFormat="1" ht="32.1" customHeight="1">
      <c r="A58" s="900"/>
      <c r="B58" s="400" t="s">
        <v>449</v>
      </c>
      <c r="C58" s="462">
        <f>SUM(C53:C57)</f>
        <v>6509216017</v>
      </c>
      <c r="D58" s="462">
        <f>'설계내역 총괄'!E17</f>
        <v>6869030790</v>
      </c>
      <c r="E58" s="493">
        <f t="shared" si="4"/>
        <v>359814773</v>
      </c>
      <c r="F58" s="488">
        <f>E58/C58</f>
        <v>5.5277743442571019E-2</v>
      </c>
    </row>
    <row r="59" spans="1:6" s="24" customFormat="1" ht="32.1" customHeight="1">
      <c r="A59" s="903" t="s">
        <v>142</v>
      </c>
      <c r="B59" s="903"/>
      <c r="C59" s="463">
        <f>C58+C52</f>
        <v>8285103120</v>
      </c>
      <c r="D59" s="463">
        <f>'설계내역 총괄'!E18</f>
        <v>9026446870</v>
      </c>
      <c r="E59" s="494">
        <f t="shared" si="4"/>
        <v>741343750</v>
      </c>
      <c r="F59" s="498">
        <f>E59/C59</f>
        <v>8.9479121655156896E-2</v>
      </c>
    </row>
    <row r="60" spans="1:6" s="24" customFormat="1" ht="32.1" customHeight="1">
      <c r="A60" s="900" t="s">
        <v>475</v>
      </c>
      <c r="B60" s="195" t="s">
        <v>244</v>
      </c>
      <c r="C60" s="459">
        <v>131922892</v>
      </c>
      <c r="D60" s="460" t="e">
        <f>'설계내역 총괄'!#REF!</f>
        <v>#REF!</v>
      </c>
      <c r="E60" s="490" t="e">
        <f t="shared" si="4"/>
        <v>#REF!</v>
      </c>
      <c r="F60" s="483" t="e">
        <f t="shared" si="5"/>
        <v>#REF!</v>
      </c>
    </row>
    <row r="61" spans="1:6" s="24" customFormat="1" ht="32.1" customHeight="1">
      <c r="A61" s="900"/>
      <c r="B61" s="195" t="s">
        <v>486</v>
      </c>
      <c r="C61" s="459">
        <v>3170842</v>
      </c>
      <c r="D61" s="460">
        <f>'설계내역 총괄'!E19</f>
        <v>3665160</v>
      </c>
      <c r="E61" s="490">
        <f t="shared" si="4"/>
        <v>494318</v>
      </c>
      <c r="F61" s="483">
        <f t="shared" si="5"/>
        <v>0.15589486956461407</v>
      </c>
    </row>
    <row r="62" spans="1:6" s="24" customFormat="1" ht="32.1" customHeight="1">
      <c r="A62" s="900"/>
      <c r="B62" s="195" t="s">
        <v>450</v>
      </c>
      <c r="C62" s="459">
        <v>21698756</v>
      </c>
      <c r="D62" s="461">
        <f>'설계내역 총괄'!E20</f>
        <v>39169720</v>
      </c>
      <c r="E62" s="490">
        <f t="shared" si="4"/>
        <v>17470964</v>
      </c>
      <c r="F62" s="483">
        <f t="shared" si="5"/>
        <v>0.80515970592968555</v>
      </c>
    </row>
    <row r="63" spans="1:6" s="24" customFormat="1" ht="32.1" customHeight="1">
      <c r="A63" s="900"/>
      <c r="B63" s="429" t="s">
        <v>449</v>
      </c>
      <c r="C63" s="477">
        <f>SUM(C60:C62)</f>
        <v>156792490</v>
      </c>
      <c r="D63" s="477">
        <f>'설계내역 총괄'!E21</f>
        <v>42834880</v>
      </c>
      <c r="E63" s="495">
        <f t="shared" si="4"/>
        <v>-113957610</v>
      </c>
      <c r="F63" s="499">
        <f t="shared" si="5"/>
        <v>-0.72680528257443966</v>
      </c>
    </row>
    <row r="64" spans="1:6" s="24" customFormat="1" ht="32.1" customHeight="1">
      <c r="A64" s="904" t="s">
        <v>496</v>
      </c>
      <c r="B64" s="905"/>
      <c r="C64" s="478">
        <v>48102000</v>
      </c>
      <c r="D64" s="478"/>
      <c r="E64" s="496">
        <f t="shared" si="4"/>
        <v>-48102000</v>
      </c>
      <c r="F64" s="500">
        <f t="shared" si="5"/>
        <v>-1</v>
      </c>
    </row>
    <row r="65" spans="1:6" s="24" customFormat="1" ht="32.1" customHeight="1">
      <c r="A65" s="902" t="s">
        <v>451</v>
      </c>
      <c r="B65" s="902"/>
      <c r="C65" s="479">
        <f>C64+C63+C59</f>
        <v>8489997610</v>
      </c>
      <c r="D65" s="479">
        <f>'설계내역 총괄'!E22</f>
        <v>9069281750</v>
      </c>
      <c r="E65" s="497">
        <f t="shared" si="4"/>
        <v>579284140</v>
      </c>
      <c r="F65" s="501">
        <f t="shared" si="5"/>
        <v>6.8231366675261057E-2</v>
      </c>
    </row>
  </sheetData>
  <mergeCells count="16">
    <mergeCell ref="A65:B65"/>
    <mergeCell ref="A32:A36"/>
    <mergeCell ref="A37:A39"/>
    <mergeCell ref="A45:B45"/>
    <mergeCell ref="A25:B25"/>
    <mergeCell ref="A26:A31"/>
    <mergeCell ref="A46:A52"/>
    <mergeCell ref="A53:A58"/>
    <mergeCell ref="A59:B59"/>
    <mergeCell ref="A60:A63"/>
    <mergeCell ref="A64:B64"/>
    <mergeCell ref="A1:F1"/>
    <mergeCell ref="A4:B4"/>
    <mergeCell ref="A5:A11"/>
    <mergeCell ref="A12:A17"/>
    <mergeCell ref="A18:A20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2" firstPageNumber="223" orientation="portrait" r:id="rId1"/>
  <headerFooter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707C1-F367-46D0-8066-81D039C3BFCE}">
  <dimension ref="A1:K13"/>
  <sheetViews>
    <sheetView tabSelected="1" workbookViewId="0">
      <selection activeCell="H13" sqref="H13"/>
    </sheetView>
  </sheetViews>
  <sheetFormatPr defaultRowHeight="13.5"/>
  <cols>
    <col min="1" max="1" width="1.5546875" style="874" customWidth="1"/>
    <col min="2" max="2" width="36.33203125" style="874" bestFit="1" customWidth="1"/>
    <col min="3" max="3" width="10.109375" style="874" bestFit="1" customWidth="1"/>
    <col min="4" max="4" width="8.44140625" style="874" customWidth="1"/>
    <col min="5" max="5" width="11.21875" style="874" bestFit="1" customWidth="1"/>
    <col min="6" max="6" width="14" style="874" bestFit="1" customWidth="1"/>
    <col min="7" max="7" width="11.21875" style="874" bestFit="1" customWidth="1"/>
    <col min="8" max="8" width="14" style="874" bestFit="1" customWidth="1"/>
    <col min="9" max="9" width="40.21875" style="874" bestFit="1" customWidth="1"/>
    <col min="10" max="10" width="12.21875" style="874" bestFit="1" customWidth="1"/>
    <col min="11" max="11" width="8.21875" style="874" bestFit="1" customWidth="1"/>
    <col min="12" max="16384" width="8.88671875" style="874"/>
  </cols>
  <sheetData>
    <row r="1" spans="1:11" s="856" customFormat="1" ht="38.25">
      <c r="A1" s="916" t="s">
        <v>703</v>
      </c>
      <c r="B1" s="916"/>
      <c r="C1" s="916"/>
      <c r="D1" s="916"/>
      <c r="E1" s="916"/>
      <c r="F1" s="916"/>
      <c r="G1" s="916"/>
      <c r="H1" s="916"/>
      <c r="I1" s="916"/>
      <c r="J1" s="916"/>
      <c r="K1" s="916"/>
    </row>
    <row r="2" spans="1:11" s="856" customFormat="1" ht="20.25">
      <c r="A2" s="917"/>
      <c r="B2" s="917"/>
      <c r="C2" s="917"/>
      <c r="D2" s="917"/>
      <c r="E2" s="917"/>
      <c r="F2" s="917"/>
      <c r="G2" s="917"/>
      <c r="H2" s="917"/>
      <c r="I2" s="917"/>
      <c r="J2" s="917"/>
      <c r="K2" s="917"/>
    </row>
    <row r="3" spans="1:11" s="856" customFormat="1" ht="24.75" thickBot="1">
      <c r="A3" s="857" t="s">
        <v>716</v>
      </c>
      <c r="B3" s="858"/>
      <c r="C3" s="858"/>
      <c r="D3" s="859"/>
      <c r="E3" s="858"/>
      <c r="F3" s="858"/>
      <c r="G3" s="858"/>
      <c r="H3" s="858"/>
      <c r="I3" s="860"/>
      <c r="J3" s="858"/>
      <c r="K3" s="861" t="s">
        <v>704</v>
      </c>
    </row>
    <row r="4" spans="1:11" s="856" customFormat="1" ht="30" customHeight="1" thickTop="1">
      <c r="A4" s="918" t="s">
        <v>705</v>
      </c>
      <c r="B4" s="919"/>
      <c r="C4" s="919" t="s">
        <v>706</v>
      </c>
      <c r="D4" s="919" t="s">
        <v>707</v>
      </c>
      <c r="E4" s="922" t="s">
        <v>708</v>
      </c>
      <c r="F4" s="923"/>
      <c r="G4" s="924" t="s">
        <v>709</v>
      </c>
      <c r="H4" s="925"/>
      <c r="I4" s="926" t="s">
        <v>710</v>
      </c>
      <c r="J4" s="926" t="s">
        <v>711</v>
      </c>
      <c r="K4" s="928" t="s">
        <v>698</v>
      </c>
    </row>
    <row r="5" spans="1:11" s="856" customFormat="1" ht="30" customHeight="1" thickBot="1">
      <c r="A5" s="920"/>
      <c r="B5" s="921"/>
      <c r="C5" s="921"/>
      <c r="D5" s="921"/>
      <c r="E5" s="862" t="s">
        <v>712</v>
      </c>
      <c r="F5" s="863" t="s">
        <v>713</v>
      </c>
      <c r="G5" s="888" t="s">
        <v>712</v>
      </c>
      <c r="H5" s="889" t="s">
        <v>713</v>
      </c>
      <c r="I5" s="927"/>
      <c r="J5" s="927"/>
      <c r="K5" s="929"/>
    </row>
    <row r="6" spans="1:11" s="856" customFormat="1" ht="30" customHeight="1" thickTop="1">
      <c r="A6" s="914" t="s">
        <v>717</v>
      </c>
      <c r="B6" s="915"/>
      <c r="C6" s="1138">
        <f>SUM(C7:C10)</f>
        <v>24856.370000000003</v>
      </c>
      <c r="D6" s="864"/>
      <c r="E6" s="864"/>
      <c r="F6" s="865">
        <f>SUM(F7:F10)</f>
        <v>732682200</v>
      </c>
      <c r="G6" s="890"/>
      <c r="H6" s="891">
        <f>SUM(H7:H10)</f>
        <v>733461417</v>
      </c>
      <c r="I6" s="884"/>
      <c r="J6" s="880">
        <f t="shared" ref="J6:J13" si="0">H6-F6</f>
        <v>779217</v>
      </c>
      <c r="K6" s="881">
        <f t="shared" ref="K6:K12" si="1">J6/F6</f>
        <v>1.0635129391706253E-3</v>
      </c>
    </row>
    <row r="7" spans="1:11" s="856" customFormat="1" ht="30" customHeight="1">
      <c r="A7" s="911"/>
      <c r="B7" s="866" t="s">
        <v>244</v>
      </c>
      <c r="C7" s="877">
        <v>18695.060000000001</v>
      </c>
      <c r="D7" s="867" t="s">
        <v>714</v>
      </c>
      <c r="E7" s="868">
        <v>27261</v>
      </c>
      <c r="F7" s="869">
        <f>ROUNDDOWN((C7*E7),-1)</f>
        <v>509646030</v>
      </c>
      <c r="G7" s="892">
        <f>심사요청서!D6</f>
        <v>27291</v>
      </c>
      <c r="H7" s="893">
        <f>TRUNC(C7*G7,0)</f>
        <v>510206882</v>
      </c>
      <c r="I7" s="908" t="s">
        <v>722</v>
      </c>
      <c r="J7" s="878">
        <f t="shared" si="0"/>
        <v>560852</v>
      </c>
      <c r="K7" s="879">
        <f t="shared" si="1"/>
        <v>1.1004735973318581E-3</v>
      </c>
    </row>
    <row r="8" spans="1:11" s="856" customFormat="1" ht="30" customHeight="1">
      <c r="A8" s="912"/>
      <c r="B8" s="866" t="s">
        <v>245</v>
      </c>
      <c r="C8" s="877">
        <v>307.48</v>
      </c>
      <c r="D8" s="867" t="s">
        <v>714</v>
      </c>
      <c r="E8" s="868">
        <v>41090</v>
      </c>
      <c r="F8" s="869">
        <f t="shared" ref="F8:F10" si="2">ROUNDDOWN((C8*E8),-1)</f>
        <v>12634350</v>
      </c>
      <c r="G8" s="892">
        <f>심사요청서!D7</f>
        <v>41126</v>
      </c>
      <c r="H8" s="893">
        <f t="shared" ref="H8:H10" si="3">TRUNC(C8*G8,0)</f>
        <v>12645422</v>
      </c>
      <c r="I8" s="909"/>
      <c r="J8" s="878">
        <f t="shared" ref="J8:J10" si="4">H8-F8</f>
        <v>11072</v>
      </c>
      <c r="K8" s="879">
        <f t="shared" ref="K8:K10" si="5">J8/F8</f>
        <v>8.7634108600759047E-4</v>
      </c>
    </row>
    <row r="9" spans="1:11" s="856" customFormat="1" ht="30" customHeight="1">
      <c r="A9" s="912"/>
      <c r="B9" s="866" t="s">
        <v>701</v>
      </c>
      <c r="C9" s="877">
        <v>4539.41</v>
      </c>
      <c r="D9" s="867" t="s">
        <v>714</v>
      </c>
      <c r="E9" s="868">
        <v>24293</v>
      </c>
      <c r="F9" s="869">
        <f t="shared" si="2"/>
        <v>110275880</v>
      </c>
      <c r="G9" s="892">
        <f>심사요청서!D8</f>
        <v>24321</v>
      </c>
      <c r="H9" s="893">
        <f t="shared" si="3"/>
        <v>110402990</v>
      </c>
      <c r="I9" s="909"/>
      <c r="J9" s="878">
        <f t="shared" si="4"/>
        <v>127110</v>
      </c>
      <c r="K9" s="879">
        <f t="shared" si="5"/>
        <v>1.1526545968166383E-3</v>
      </c>
    </row>
    <row r="10" spans="1:11" s="856" customFormat="1" ht="30" customHeight="1">
      <c r="A10" s="913"/>
      <c r="B10" s="875" t="s">
        <v>138</v>
      </c>
      <c r="C10" s="877">
        <v>1314.42</v>
      </c>
      <c r="D10" s="867" t="s">
        <v>714</v>
      </c>
      <c r="E10" s="876">
        <v>76175</v>
      </c>
      <c r="F10" s="869">
        <f t="shared" si="2"/>
        <v>100125940</v>
      </c>
      <c r="G10" s="892">
        <f>심사요청서!D9</f>
        <v>76236</v>
      </c>
      <c r="H10" s="893">
        <f t="shared" si="3"/>
        <v>100206123</v>
      </c>
      <c r="I10" s="910"/>
      <c r="J10" s="878">
        <f t="shared" si="4"/>
        <v>80183</v>
      </c>
      <c r="K10" s="879">
        <f t="shared" si="5"/>
        <v>8.008214454715731E-4</v>
      </c>
    </row>
    <row r="11" spans="1:11" s="856" customFormat="1" ht="30" customHeight="1">
      <c r="A11" s="914" t="s">
        <v>719</v>
      </c>
      <c r="B11" s="915"/>
      <c r="C11" s="1138">
        <f>SUM(C12:C12)</f>
        <v>1314.42</v>
      </c>
      <c r="D11" s="864"/>
      <c r="E11" s="864"/>
      <c r="F11" s="865">
        <f>F12</f>
        <v>460047000</v>
      </c>
      <c r="G11" s="890"/>
      <c r="H11" s="891">
        <f>H12</f>
        <v>460047000</v>
      </c>
      <c r="I11" s="885"/>
      <c r="J11" s="880">
        <f t="shared" si="0"/>
        <v>0</v>
      </c>
      <c r="K11" s="881">
        <f t="shared" si="1"/>
        <v>0</v>
      </c>
    </row>
    <row r="12" spans="1:11" s="856" customFormat="1" ht="30" customHeight="1">
      <c r="A12" s="870"/>
      <c r="B12" s="866" t="s">
        <v>718</v>
      </c>
      <c r="C12" s="1137">
        <v>1314.42</v>
      </c>
      <c r="D12" s="867" t="s">
        <v>714</v>
      </c>
      <c r="E12" s="868">
        <v>350000</v>
      </c>
      <c r="F12" s="869">
        <f>C12*E12</f>
        <v>460047000</v>
      </c>
      <c r="G12" s="892">
        <f>심사요청서!D11</f>
        <v>350000</v>
      </c>
      <c r="H12" s="893">
        <f>TRUNC(C12*G12,0)</f>
        <v>460047000</v>
      </c>
      <c r="I12" s="886" t="s">
        <v>720</v>
      </c>
      <c r="J12" s="878">
        <f t="shared" si="0"/>
        <v>0</v>
      </c>
      <c r="K12" s="879">
        <f t="shared" si="1"/>
        <v>0</v>
      </c>
    </row>
    <row r="13" spans="1:11" s="856" customFormat="1" ht="30" customHeight="1" thickBot="1">
      <c r="A13" s="906" t="s">
        <v>715</v>
      </c>
      <c r="B13" s="907"/>
      <c r="C13" s="871"/>
      <c r="D13" s="872"/>
      <c r="E13" s="871"/>
      <c r="F13" s="873">
        <f>((F6+F11))</f>
        <v>1192729200</v>
      </c>
      <c r="G13" s="894"/>
      <c r="H13" s="895">
        <f>ROUNDDOWN(((H6+H11)),-1)</f>
        <v>1193508410</v>
      </c>
      <c r="I13" s="887" t="s">
        <v>721</v>
      </c>
      <c r="J13" s="882">
        <f t="shared" si="0"/>
        <v>779210</v>
      </c>
      <c r="K13" s="883">
        <f>J13/F13</f>
        <v>6.533000114359571E-4</v>
      </c>
    </row>
  </sheetData>
  <mergeCells count="15">
    <mergeCell ref="A1:K1"/>
    <mergeCell ref="A2:K2"/>
    <mergeCell ref="A4:B5"/>
    <mergeCell ref="C4:C5"/>
    <mergeCell ref="D4:D5"/>
    <mergeCell ref="E4:F4"/>
    <mergeCell ref="G4:H4"/>
    <mergeCell ref="I4:I5"/>
    <mergeCell ref="J4:J5"/>
    <mergeCell ref="K4:K5"/>
    <mergeCell ref="A13:B13"/>
    <mergeCell ref="I7:I10"/>
    <mergeCell ref="A7:A10"/>
    <mergeCell ref="A6:B6"/>
    <mergeCell ref="A11:B11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H9"/>
  <sheetViews>
    <sheetView view="pageBreakPreview" zoomScale="115" zoomScaleSheetLayoutView="115" workbookViewId="0">
      <selection activeCell="C10" sqref="C10"/>
    </sheetView>
  </sheetViews>
  <sheetFormatPr defaultColWidth="8.88671875" defaultRowHeight="30" customHeight="1"/>
  <cols>
    <col min="1" max="1" width="14.88671875" style="1" customWidth="1"/>
    <col min="2" max="3" width="20.33203125" style="1" customWidth="1"/>
    <col min="4" max="4" width="16.109375" style="1" customWidth="1"/>
    <col min="5" max="5" width="6.109375" style="690" customWidth="1"/>
    <col min="6" max="16384" width="8.88671875" style="1"/>
  </cols>
  <sheetData>
    <row r="1" spans="1:8" ht="30" customHeight="1">
      <c r="D1" s="802"/>
    </row>
    <row r="2" spans="1:8" ht="30" customHeight="1">
      <c r="D2" s="802"/>
    </row>
    <row r="3" spans="1:8" ht="63" customHeight="1">
      <c r="A3" s="930" t="s">
        <v>683</v>
      </c>
      <c r="B3" s="930"/>
      <c r="C3" s="930"/>
      <c r="D3" s="930"/>
      <c r="E3" s="930"/>
      <c r="F3" s="930"/>
      <c r="G3" s="930"/>
      <c r="H3" s="930"/>
    </row>
    <row r="5" spans="1:8" ht="30" customHeight="1">
      <c r="B5" s="686" t="s">
        <v>684</v>
      </c>
      <c r="C5" s="686"/>
      <c r="D5" s="687">
        <f>'설계내역 총괄'!E5+'설계내역 총괄'!E6+'설계내역 총괄'!E7+'설계내역 총괄'!E9+'설계내역 총괄'!E16</f>
        <v>1193508410</v>
      </c>
      <c r="E5" s="688" t="s">
        <v>685</v>
      </c>
    </row>
    <row r="6" spans="1:8" ht="30" customHeight="1">
      <c r="B6" s="686" t="s">
        <v>686</v>
      </c>
      <c r="C6" s="688" t="s">
        <v>687</v>
      </c>
      <c r="D6" s="689">
        <v>23234.47</v>
      </c>
      <c r="E6" s="688" t="s">
        <v>688</v>
      </c>
    </row>
    <row r="7" spans="1:8" ht="30" customHeight="1">
      <c r="B7" s="688"/>
      <c r="C7" s="688" t="s">
        <v>689</v>
      </c>
      <c r="D7" s="689">
        <v>307.48</v>
      </c>
      <c r="E7" s="688" t="s">
        <v>688</v>
      </c>
    </row>
    <row r="8" spans="1:8" ht="30" customHeight="1">
      <c r="B8" s="686"/>
      <c r="C8" s="688" t="s">
        <v>473</v>
      </c>
      <c r="D8" s="689">
        <v>1314.42</v>
      </c>
      <c r="E8" s="688" t="s">
        <v>688</v>
      </c>
    </row>
    <row r="9" spans="1:8" ht="30" customHeight="1">
      <c r="B9" s="686"/>
      <c r="C9" s="686"/>
      <c r="D9" s="686"/>
      <c r="E9" s="688"/>
    </row>
  </sheetData>
  <mergeCells count="1">
    <mergeCell ref="A3:H3"/>
  </mergeCells>
  <phoneticPr fontId="12" type="noConversion"/>
  <printOptions horizontalCentered="1"/>
  <pageMargins left="0.74803149606299213" right="0.74803149606299213" top="0.98425196850393704" bottom="0.98425196850393704" header="0.51181102362204722" footer="0.70866141732283472"/>
  <pageSetup paperSize="9" scale="66" firstPageNumber="183" orientation="portrait" useFirstPageNumber="1" r:id="rId1"/>
  <headerFooter alignWithMargins="0"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CA7D5-2E49-4BA9-8A15-9CC6A73DF774}">
  <sheetPr>
    <tabColor rgb="FFFFFF00"/>
  </sheetPr>
  <dimension ref="A1:J15"/>
  <sheetViews>
    <sheetView view="pageBreakPreview" zoomScaleSheetLayoutView="100" workbookViewId="0">
      <selection activeCell="B5" sqref="B5"/>
    </sheetView>
  </sheetViews>
  <sheetFormatPr defaultColWidth="8.88671875" defaultRowHeight="30" customHeight="1"/>
  <cols>
    <col min="1" max="1" width="6.5546875" style="1" customWidth="1"/>
    <col min="2" max="2" width="21.6640625" style="1" customWidth="1"/>
    <col min="3" max="4" width="12.88671875" style="1" customWidth="1"/>
    <col min="5" max="5" width="14.77734375" style="690" customWidth="1"/>
    <col min="6" max="7" width="12.88671875" style="1" customWidth="1"/>
    <col min="8" max="8" width="46" style="1" customWidth="1"/>
    <col min="9" max="10" width="12.88671875" style="1" customWidth="1"/>
    <col min="11" max="16384" width="8.88671875" style="1"/>
  </cols>
  <sheetData>
    <row r="1" spans="1:10" ht="30" customHeight="1">
      <c r="A1" s="932" t="s">
        <v>690</v>
      </c>
      <c r="B1" s="932"/>
      <c r="C1" s="932"/>
      <c r="D1" s="932"/>
      <c r="E1" s="932"/>
      <c r="F1" s="932"/>
      <c r="G1" s="932"/>
      <c r="H1" s="932"/>
      <c r="I1" s="932"/>
      <c r="J1" s="932"/>
    </row>
    <row r="2" spans="1:10" ht="30" customHeight="1">
      <c r="A2" s="691" t="s">
        <v>691</v>
      </c>
      <c r="B2" s="692"/>
      <c r="C2" s="692"/>
      <c r="D2" s="692"/>
      <c r="E2" s="692"/>
      <c r="F2" s="692"/>
      <c r="G2" s="692"/>
      <c r="H2" s="692"/>
      <c r="I2" s="692"/>
      <c r="J2" s="693" t="s">
        <v>692</v>
      </c>
    </row>
    <row r="3" spans="1:10" ht="30" customHeight="1">
      <c r="A3" s="933" t="s">
        <v>238</v>
      </c>
      <c r="B3" s="934"/>
      <c r="C3" s="694" t="s">
        <v>693</v>
      </c>
      <c r="D3" s="935" t="s">
        <v>694</v>
      </c>
      <c r="E3" s="936"/>
      <c r="F3" s="935" t="s">
        <v>695</v>
      </c>
      <c r="G3" s="936"/>
      <c r="H3" s="695" t="s">
        <v>696</v>
      </c>
      <c r="I3" s="696" t="s">
        <v>697</v>
      </c>
      <c r="J3" s="696" t="s">
        <v>698</v>
      </c>
    </row>
    <row r="4" spans="1:10" ht="30" customHeight="1">
      <c r="A4" s="696"/>
      <c r="B4" s="697"/>
      <c r="C4" s="694"/>
      <c r="D4" s="698" t="s">
        <v>240</v>
      </c>
      <c r="E4" s="699" t="s">
        <v>699</v>
      </c>
      <c r="F4" s="698" t="s">
        <v>240</v>
      </c>
      <c r="G4" s="696" t="s">
        <v>699</v>
      </c>
      <c r="H4" s="700"/>
      <c r="I4" s="696"/>
      <c r="J4" s="696"/>
    </row>
    <row r="5" spans="1:10" ht="30" customHeight="1">
      <c r="A5" s="701" t="s">
        <v>352</v>
      </c>
      <c r="B5" s="701" t="s">
        <v>700</v>
      </c>
      <c r="C5" s="702"/>
      <c r="D5" s="703"/>
      <c r="E5" s="704">
        <f>E10+E12</f>
        <v>1193508410</v>
      </c>
      <c r="F5" s="705"/>
      <c r="G5" s="705">
        <f>G10+G12</f>
        <v>0</v>
      </c>
      <c r="H5" s="706"/>
      <c r="I5" s="705"/>
      <c r="J5" s="707">
        <f>I5/E5</f>
        <v>0</v>
      </c>
    </row>
    <row r="6" spans="1:10" ht="30" customHeight="1">
      <c r="A6" s="931" t="s">
        <v>243</v>
      </c>
      <c r="B6" s="708" t="s">
        <v>244</v>
      </c>
      <c r="C6" s="709">
        <f>'설계내역 총괄'!C5</f>
        <v>18695.060000000001</v>
      </c>
      <c r="D6" s="710">
        <f>'설계내역 총괄'!D5</f>
        <v>27291</v>
      </c>
      <c r="E6" s="711">
        <f>'설계내역 총괄'!E5</f>
        <v>510206880</v>
      </c>
      <c r="F6" s="710"/>
      <c r="G6" s="710"/>
      <c r="H6" s="937"/>
      <c r="I6" s="712"/>
      <c r="J6" s="713">
        <f>I6/E6</f>
        <v>0</v>
      </c>
    </row>
    <row r="7" spans="1:10" ht="30" customHeight="1">
      <c r="A7" s="931"/>
      <c r="B7" s="708" t="s">
        <v>245</v>
      </c>
      <c r="C7" s="709">
        <f>'설계내역 총괄'!C6</f>
        <v>307.48</v>
      </c>
      <c r="D7" s="710">
        <f>'설계내역 총괄'!D6</f>
        <v>41126</v>
      </c>
      <c r="E7" s="711">
        <f>'설계내역 총괄'!E6</f>
        <v>12645420</v>
      </c>
      <c r="F7" s="710"/>
      <c r="G7" s="710"/>
      <c r="H7" s="938"/>
      <c r="I7" s="712"/>
      <c r="J7" s="713">
        <f t="shared" ref="J7:J9" si="0">I7/E7</f>
        <v>0</v>
      </c>
    </row>
    <row r="8" spans="1:10" ht="30" customHeight="1">
      <c r="A8" s="931"/>
      <c r="B8" s="708" t="s">
        <v>701</v>
      </c>
      <c r="C8" s="709">
        <f>'설계내역 총괄'!C7</f>
        <v>4539.41</v>
      </c>
      <c r="D8" s="710">
        <f>'설계내역 총괄'!D7</f>
        <v>24321</v>
      </c>
      <c r="E8" s="711">
        <f>'설계내역 총괄'!E7</f>
        <v>110402990</v>
      </c>
      <c r="F8" s="710"/>
      <c r="G8" s="710"/>
      <c r="H8" s="938"/>
      <c r="I8" s="712"/>
      <c r="J8" s="713">
        <f t="shared" si="0"/>
        <v>0</v>
      </c>
    </row>
    <row r="9" spans="1:10" ht="30" customHeight="1">
      <c r="A9" s="931"/>
      <c r="B9" s="708" t="s">
        <v>138</v>
      </c>
      <c r="C9" s="709">
        <f>'설계내역 총괄'!C9</f>
        <v>1314.42</v>
      </c>
      <c r="D9" s="710">
        <f>'설계내역 총괄'!D9</f>
        <v>76236</v>
      </c>
      <c r="E9" s="711">
        <f>'설계내역 총괄'!E9</f>
        <v>100206120</v>
      </c>
      <c r="F9" s="710"/>
      <c r="G9" s="710"/>
      <c r="H9" s="939"/>
      <c r="I9" s="712"/>
      <c r="J9" s="713">
        <f t="shared" si="0"/>
        <v>0</v>
      </c>
    </row>
    <row r="10" spans="1:10" ht="30" customHeight="1">
      <c r="A10" s="931"/>
      <c r="B10" s="714" t="s">
        <v>449</v>
      </c>
      <c r="C10" s="715">
        <f>SUM(C6:C6)</f>
        <v>18695.060000000001</v>
      </c>
      <c r="D10" s="716"/>
      <c r="E10" s="717">
        <f>SUM(E6:E9)</f>
        <v>733461410</v>
      </c>
      <c r="F10" s="716"/>
      <c r="G10" s="718">
        <f>SUM(G6:G9)</f>
        <v>0</v>
      </c>
      <c r="H10" s="719"/>
      <c r="I10" s="720"/>
      <c r="J10" s="721">
        <f>I10/E10</f>
        <v>0</v>
      </c>
    </row>
    <row r="11" spans="1:10" ht="30" customHeight="1">
      <c r="A11" s="931" t="s">
        <v>141</v>
      </c>
      <c r="B11" s="708" t="s">
        <v>138</v>
      </c>
      <c r="C11" s="709">
        <f>'설계내역 총괄'!C16</f>
        <v>1314.42</v>
      </c>
      <c r="D11" s="710">
        <f>'설계내역 총괄'!D16</f>
        <v>350000</v>
      </c>
      <c r="E11" s="711">
        <f>'설계내역 총괄'!E16</f>
        <v>460047000</v>
      </c>
      <c r="F11" s="710"/>
      <c r="G11" s="710"/>
      <c r="H11" s="722"/>
      <c r="I11" s="723"/>
      <c r="J11" s="713">
        <f>I11/E11</f>
        <v>0</v>
      </c>
    </row>
    <row r="12" spans="1:10" ht="30" customHeight="1">
      <c r="A12" s="931"/>
      <c r="B12" s="714" t="s">
        <v>449</v>
      </c>
      <c r="C12" s="715">
        <f>SUM(C11:C11)</f>
        <v>1314.42</v>
      </c>
      <c r="D12" s="716"/>
      <c r="E12" s="717">
        <f>E11</f>
        <v>460047000</v>
      </c>
      <c r="F12" s="716"/>
      <c r="G12" s="718">
        <f>SUM(G11:G11)</f>
        <v>0</v>
      </c>
      <c r="H12" s="719"/>
      <c r="I12" s="724"/>
      <c r="J12" s="721">
        <f>I12/E12</f>
        <v>0</v>
      </c>
    </row>
    <row r="14" spans="1:10" ht="30" customHeight="1">
      <c r="C14" s="803"/>
    </row>
    <row r="15" spans="1:10" ht="30" customHeight="1">
      <c r="E15" s="750"/>
    </row>
  </sheetData>
  <mergeCells count="7">
    <mergeCell ref="A11:A12"/>
    <mergeCell ref="A1:J1"/>
    <mergeCell ref="A3:B3"/>
    <mergeCell ref="D3:E3"/>
    <mergeCell ref="F3:G3"/>
    <mergeCell ref="A6:A10"/>
    <mergeCell ref="H6:H9"/>
  </mergeCells>
  <phoneticPr fontId="12" type="noConversion"/>
  <printOptions horizontalCentered="1"/>
  <pageMargins left="0.74803149606299213" right="0.74803149606299213" top="0.98425196850393704" bottom="0.98425196850393704" header="0.51181102362204722" footer="0.70866141732283472"/>
  <pageSetup paperSize="9" scale="45" firstPageNumber="183" orientation="portrait" useFirstPageNumber="1" r:id="rId1"/>
  <headerFooter alignWithMargins="0"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J35"/>
  <sheetViews>
    <sheetView showGridLines="0" view="pageBreakPreview" zoomScaleNormal="85" zoomScaleSheetLayoutView="100" workbookViewId="0">
      <pane xSplit="2" ySplit="4" topLeftCell="C5" activePane="bottomRight" state="frozen"/>
      <selection activeCell="S20" sqref="S20:S21"/>
      <selection pane="topRight" activeCell="S20" sqref="S20:S21"/>
      <selection pane="bottomLeft" activeCell="S20" sqref="S20:S21"/>
      <selection pane="bottomRight" activeCell="E12" sqref="E12"/>
    </sheetView>
  </sheetViews>
  <sheetFormatPr defaultRowHeight="30" customHeight="1"/>
  <cols>
    <col min="1" max="1" width="8.44140625" style="42" customWidth="1"/>
    <col min="2" max="2" width="24.33203125" style="43" customWidth="1"/>
    <col min="3" max="3" width="11.77734375" style="42" customWidth="1"/>
    <col min="4" max="4" width="10.88671875" style="42" customWidth="1"/>
    <col min="5" max="5" width="15" style="42" customWidth="1"/>
    <col min="6" max="6" width="9.44140625" style="42" customWidth="1"/>
    <col min="7" max="7" width="10.21875" style="25" bestFit="1" customWidth="1"/>
    <col min="8" max="8" width="11.33203125" style="25" bestFit="1" customWidth="1"/>
    <col min="9" max="9" width="10.6640625" style="26" bestFit="1" customWidth="1"/>
    <col min="10" max="10" width="7.44140625" style="26" bestFit="1" customWidth="1"/>
    <col min="11" max="234" width="8.88671875" style="26"/>
    <col min="235" max="236" width="4.44140625" style="26" customWidth="1"/>
    <col min="237" max="237" width="22.109375" style="26" customWidth="1"/>
    <col min="238" max="239" width="14.5546875" style="26" customWidth="1"/>
    <col min="240" max="240" width="15.77734375" style="26" customWidth="1"/>
    <col min="241" max="490" width="8.88671875" style="26"/>
    <col min="491" max="492" width="4.44140625" style="26" customWidth="1"/>
    <col min="493" max="493" width="22.109375" style="26" customWidth="1"/>
    <col min="494" max="495" width="14.5546875" style="26" customWidth="1"/>
    <col min="496" max="496" width="15.77734375" style="26" customWidth="1"/>
    <col min="497" max="746" width="8.88671875" style="26"/>
    <col min="747" max="748" width="4.44140625" style="26" customWidth="1"/>
    <col min="749" max="749" width="22.109375" style="26" customWidth="1"/>
    <col min="750" max="751" width="14.5546875" style="26" customWidth="1"/>
    <col min="752" max="752" width="15.77734375" style="26" customWidth="1"/>
    <col min="753" max="1002" width="8.88671875" style="26"/>
    <col min="1003" max="1004" width="4.44140625" style="26" customWidth="1"/>
    <col min="1005" max="1005" width="22.109375" style="26" customWidth="1"/>
    <col min="1006" max="1007" width="14.5546875" style="26" customWidth="1"/>
    <col min="1008" max="1008" width="15.77734375" style="26" customWidth="1"/>
    <col min="1009" max="1258" width="8.88671875" style="26"/>
    <col min="1259" max="1260" width="4.44140625" style="26" customWidth="1"/>
    <col min="1261" max="1261" width="22.109375" style="26" customWidth="1"/>
    <col min="1262" max="1263" width="14.5546875" style="26" customWidth="1"/>
    <col min="1264" max="1264" width="15.77734375" style="26" customWidth="1"/>
    <col min="1265" max="1514" width="8.88671875" style="26"/>
    <col min="1515" max="1516" width="4.44140625" style="26" customWidth="1"/>
    <col min="1517" max="1517" width="22.109375" style="26" customWidth="1"/>
    <col min="1518" max="1519" width="14.5546875" style="26" customWidth="1"/>
    <col min="1520" max="1520" width="15.77734375" style="26" customWidth="1"/>
    <col min="1521" max="1770" width="8.88671875" style="26"/>
    <col min="1771" max="1772" width="4.44140625" style="26" customWidth="1"/>
    <col min="1773" max="1773" width="22.109375" style="26" customWidth="1"/>
    <col min="1774" max="1775" width="14.5546875" style="26" customWidth="1"/>
    <col min="1776" max="1776" width="15.77734375" style="26" customWidth="1"/>
    <col min="1777" max="2026" width="8.88671875" style="26"/>
    <col min="2027" max="2028" width="4.44140625" style="26" customWidth="1"/>
    <col min="2029" max="2029" width="22.109375" style="26" customWidth="1"/>
    <col min="2030" max="2031" width="14.5546875" style="26" customWidth="1"/>
    <col min="2032" max="2032" width="15.77734375" style="26" customWidth="1"/>
    <col min="2033" max="2282" width="8.88671875" style="26"/>
    <col min="2283" max="2284" width="4.44140625" style="26" customWidth="1"/>
    <col min="2285" max="2285" width="22.109375" style="26" customWidth="1"/>
    <col min="2286" max="2287" width="14.5546875" style="26" customWidth="1"/>
    <col min="2288" max="2288" width="15.77734375" style="26" customWidth="1"/>
    <col min="2289" max="2538" width="8.88671875" style="26"/>
    <col min="2539" max="2540" width="4.44140625" style="26" customWidth="1"/>
    <col min="2541" max="2541" width="22.109375" style="26" customWidth="1"/>
    <col min="2542" max="2543" width="14.5546875" style="26" customWidth="1"/>
    <col min="2544" max="2544" width="15.77734375" style="26" customWidth="1"/>
    <col min="2545" max="2794" width="8.88671875" style="26"/>
    <col min="2795" max="2796" width="4.44140625" style="26" customWidth="1"/>
    <col min="2797" max="2797" width="22.109375" style="26" customWidth="1"/>
    <col min="2798" max="2799" width="14.5546875" style="26" customWidth="1"/>
    <col min="2800" max="2800" width="15.77734375" style="26" customWidth="1"/>
    <col min="2801" max="3050" width="8.88671875" style="26"/>
    <col min="3051" max="3052" width="4.44140625" style="26" customWidth="1"/>
    <col min="3053" max="3053" width="22.109375" style="26" customWidth="1"/>
    <col min="3054" max="3055" width="14.5546875" style="26" customWidth="1"/>
    <col min="3056" max="3056" width="15.77734375" style="26" customWidth="1"/>
    <col min="3057" max="3306" width="8.88671875" style="26"/>
    <col min="3307" max="3308" width="4.44140625" style="26" customWidth="1"/>
    <col min="3309" max="3309" width="22.109375" style="26" customWidth="1"/>
    <col min="3310" max="3311" width="14.5546875" style="26" customWidth="1"/>
    <col min="3312" max="3312" width="15.77734375" style="26" customWidth="1"/>
    <col min="3313" max="3562" width="8.88671875" style="26"/>
    <col min="3563" max="3564" width="4.44140625" style="26" customWidth="1"/>
    <col min="3565" max="3565" width="22.109375" style="26" customWidth="1"/>
    <col min="3566" max="3567" width="14.5546875" style="26" customWidth="1"/>
    <col min="3568" max="3568" width="15.77734375" style="26" customWidth="1"/>
    <col min="3569" max="3818" width="8.88671875" style="26"/>
    <col min="3819" max="3820" width="4.44140625" style="26" customWidth="1"/>
    <col min="3821" max="3821" width="22.109375" style="26" customWidth="1"/>
    <col min="3822" max="3823" width="14.5546875" style="26" customWidth="1"/>
    <col min="3824" max="3824" width="15.77734375" style="26" customWidth="1"/>
    <col min="3825" max="4074" width="8.88671875" style="26"/>
    <col min="4075" max="4076" width="4.44140625" style="26" customWidth="1"/>
    <col min="4077" max="4077" width="22.109375" style="26" customWidth="1"/>
    <col min="4078" max="4079" width="14.5546875" style="26" customWidth="1"/>
    <col min="4080" max="4080" width="15.77734375" style="26" customWidth="1"/>
    <col min="4081" max="4330" width="8.88671875" style="26"/>
    <col min="4331" max="4332" width="4.44140625" style="26" customWidth="1"/>
    <col min="4333" max="4333" width="22.109375" style="26" customWidth="1"/>
    <col min="4334" max="4335" width="14.5546875" style="26" customWidth="1"/>
    <col min="4336" max="4336" width="15.77734375" style="26" customWidth="1"/>
    <col min="4337" max="4586" width="8.88671875" style="26"/>
    <col min="4587" max="4588" width="4.44140625" style="26" customWidth="1"/>
    <col min="4589" max="4589" width="22.109375" style="26" customWidth="1"/>
    <col min="4590" max="4591" width="14.5546875" style="26" customWidth="1"/>
    <col min="4592" max="4592" width="15.77734375" style="26" customWidth="1"/>
    <col min="4593" max="4842" width="8.88671875" style="26"/>
    <col min="4843" max="4844" width="4.44140625" style="26" customWidth="1"/>
    <col min="4845" max="4845" width="22.109375" style="26" customWidth="1"/>
    <col min="4846" max="4847" width="14.5546875" style="26" customWidth="1"/>
    <col min="4848" max="4848" width="15.77734375" style="26" customWidth="1"/>
    <col min="4849" max="5098" width="8.88671875" style="26"/>
    <col min="5099" max="5100" width="4.44140625" style="26" customWidth="1"/>
    <col min="5101" max="5101" width="22.109375" style="26" customWidth="1"/>
    <col min="5102" max="5103" width="14.5546875" style="26" customWidth="1"/>
    <col min="5104" max="5104" width="15.77734375" style="26" customWidth="1"/>
    <col min="5105" max="5354" width="8.88671875" style="26"/>
    <col min="5355" max="5356" width="4.44140625" style="26" customWidth="1"/>
    <col min="5357" max="5357" width="22.109375" style="26" customWidth="1"/>
    <col min="5358" max="5359" width="14.5546875" style="26" customWidth="1"/>
    <col min="5360" max="5360" width="15.77734375" style="26" customWidth="1"/>
    <col min="5361" max="5610" width="8.88671875" style="26"/>
    <col min="5611" max="5612" width="4.44140625" style="26" customWidth="1"/>
    <col min="5613" max="5613" width="22.109375" style="26" customWidth="1"/>
    <col min="5614" max="5615" width="14.5546875" style="26" customWidth="1"/>
    <col min="5616" max="5616" width="15.77734375" style="26" customWidth="1"/>
    <col min="5617" max="5866" width="8.88671875" style="26"/>
    <col min="5867" max="5868" width="4.44140625" style="26" customWidth="1"/>
    <col min="5869" max="5869" width="22.109375" style="26" customWidth="1"/>
    <col min="5870" max="5871" width="14.5546875" style="26" customWidth="1"/>
    <col min="5872" max="5872" width="15.77734375" style="26" customWidth="1"/>
    <col min="5873" max="6122" width="8.88671875" style="26"/>
    <col min="6123" max="6124" width="4.44140625" style="26" customWidth="1"/>
    <col min="6125" max="6125" width="22.109375" style="26" customWidth="1"/>
    <col min="6126" max="6127" width="14.5546875" style="26" customWidth="1"/>
    <col min="6128" max="6128" width="15.77734375" style="26" customWidth="1"/>
    <col min="6129" max="6378" width="8.88671875" style="26"/>
    <col min="6379" max="6380" width="4.44140625" style="26" customWidth="1"/>
    <col min="6381" max="6381" width="22.109375" style="26" customWidth="1"/>
    <col min="6382" max="6383" width="14.5546875" style="26" customWidth="1"/>
    <col min="6384" max="6384" width="15.77734375" style="26" customWidth="1"/>
    <col min="6385" max="6634" width="8.88671875" style="26"/>
    <col min="6635" max="6636" width="4.44140625" style="26" customWidth="1"/>
    <col min="6637" max="6637" width="22.109375" style="26" customWidth="1"/>
    <col min="6638" max="6639" width="14.5546875" style="26" customWidth="1"/>
    <col min="6640" max="6640" width="15.77734375" style="26" customWidth="1"/>
    <col min="6641" max="6890" width="8.88671875" style="26"/>
    <col min="6891" max="6892" width="4.44140625" style="26" customWidth="1"/>
    <col min="6893" max="6893" width="22.109375" style="26" customWidth="1"/>
    <col min="6894" max="6895" width="14.5546875" style="26" customWidth="1"/>
    <col min="6896" max="6896" width="15.77734375" style="26" customWidth="1"/>
    <col min="6897" max="7146" width="8.88671875" style="26"/>
    <col min="7147" max="7148" width="4.44140625" style="26" customWidth="1"/>
    <col min="7149" max="7149" width="22.109375" style="26" customWidth="1"/>
    <col min="7150" max="7151" width="14.5546875" style="26" customWidth="1"/>
    <col min="7152" max="7152" width="15.77734375" style="26" customWidth="1"/>
    <col min="7153" max="7402" width="8.88671875" style="26"/>
    <col min="7403" max="7404" width="4.44140625" style="26" customWidth="1"/>
    <col min="7405" max="7405" width="22.109375" style="26" customWidth="1"/>
    <col min="7406" max="7407" width="14.5546875" style="26" customWidth="1"/>
    <col min="7408" max="7408" width="15.77734375" style="26" customWidth="1"/>
    <col min="7409" max="7658" width="8.88671875" style="26"/>
    <col min="7659" max="7660" width="4.44140625" style="26" customWidth="1"/>
    <col min="7661" max="7661" width="22.109375" style="26" customWidth="1"/>
    <col min="7662" max="7663" width="14.5546875" style="26" customWidth="1"/>
    <col min="7664" max="7664" width="15.77734375" style="26" customWidth="1"/>
    <col min="7665" max="7914" width="8.88671875" style="26"/>
    <col min="7915" max="7916" width="4.44140625" style="26" customWidth="1"/>
    <col min="7917" max="7917" width="22.109375" style="26" customWidth="1"/>
    <col min="7918" max="7919" width="14.5546875" style="26" customWidth="1"/>
    <col min="7920" max="7920" width="15.77734375" style="26" customWidth="1"/>
    <col min="7921" max="8170" width="8.88671875" style="26"/>
    <col min="8171" max="8172" width="4.44140625" style="26" customWidth="1"/>
    <col min="8173" max="8173" width="22.109375" style="26" customWidth="1"/>
    <col min="8174" max="8175" width="14.5546875" style="26" customWidth="1"/>
    <col min="8176" max="8176" width="15.77734375" style="26" customWidth="1"/>
    <col min="8177" max="8426" width="8.88671875" style="26"/>
    <col min="8427" max="8428" width="4.44140625" style="26" customWidth="1"/>
    <col min="8429" max="8429" width="22.109375" style="26" customWidth="1"/>
    <col min="8430" max="8431" width="14.5546875" style="26" customWidth="1"/>
    <col min="8432" max="8432" width="15.77734375" style="26" customWidth="1"/>
    <col min="8433" max="8682" width="8.88671875" style="26"/>
    <col min="8683" max="8684" width="4.44140625" style="26" customWidth="1"/>
    <col min="8685" max="8685" width="22.109375" style="26" customWidth="1"/>
    <col min="8686" max="8687" width="14.5546875" style="26" customWidth="1"/>
    <col min="8688" max="8688" width="15.77734375" style="26" customWidth="1"/>
    <col min="8689" max="8938" width="8.88671875" style="26"/>
    <col min="8939" max="8940" width="4.44140625" style="26" customWidth="1"/>
    <col min="8941" max="8941" width="22.109375" style="26" customWidth="1"/>
    <col min="8942" max="8943" width="14.5546875" style="26" customWidth="1"/>
    <col min="8944" max="8944" width="15.77734375" style="26" customWidth="1"/>
    <col min="8945" max="9194" width="8.88671875" style="26"/>
    <col min="9195" max="9196" width="4.44140625" style="26" customWidth="1"/>
    <col min="9197" max="9197" width="22.109375" style="26" customWidth="1"/>
    <col min="9198" max="9199" width="14.5546875" style="26" customWidth="1"/>
    <col min="9200" max="9200" width="15.77734375" style="26" customWidth="1"/>
    <col min="9201" max="9450" width="8.88671875" style="26"/>
    <col min="9451" max="9452" width="4.44140625" style="26" customWidth="1"/>
    <col min="9453" max="9453" width="22.109375" style="26" customWidth="1"/>
    <col min="9454" max="9455" width="14.5546875" style="26" customWidth="1"/>
    <col min="9456" max="9456" width="15.77734375" style="26" customWidth="1"/>
    <col min="9457" max="9706" width="8.88671875" style="26"/>
    <col min="9707" max="9708" width="4.44140625" style="26" customWidth="1"/>
    <col min="9709" max="9709" width="22.109375" style="26" customWidth="1"/>
    <col min="9710" max="9711" width="14.5546875" style="26" customWidth="1"/>
    <col min="9712" max="9712" width="15.77734375" style="26" customWidth="1"/>
    <col min="9713" max="9962" width="8.88671875" style="26"/>
    <col min="9963" max="9964" width="4.44140625" style="26" customWidth="1"/>
    <col min="9965" max="9965" width="22.109375" style="26" customWidth="1"/>
    <col min="9966" max="9967" width="14.5546875" style="26" customWidth="1"/>
    <col min="9968" max="9968" width="15.77734375" style="26" customWidth="1"/>
    <col min="9969" max="10218" width="8.88671875" style="26"/>
    <col min="10219" max="10220" width="4.44140625" style="26" customWidth="1"/>
    <col min="10221" max="10221" width="22.109375" style="26" customWidth="1"/>
    <col min="10222" max="10223" width="14.5546875" style="26" customWidth="1"/>
    <col min="10224" max="10224" width="15.77734375" style="26" customWidth="1"/>
    <col min="10225" max="10474" width="8.88671875" style="26"/>
    <col min="10475" max="10476" width="4.44140625" style="26" customWidth="1"/>
    <col min="10477" max="10477" width="22.109375" style="26" customWidth="1"/>
    <col min="10478" max="10479" width="14.5546875" style="26" customWidth="1"/>
    <col min="10480" max="10480" width="15.77734375" style="26" customWidth="1"/>
    <col min="10481" max="10730" width="8.88671875" style="26"/>
    <col min="10731" max="10732" width="4.44140625" style="26" customWidth="1"/>
    <col min="10733" max="10733" width="22.109375" style="26" customWidth="1"/>
    <col min="10734" max="10735" width="14.5546875" style="26" customWidth="1"/>
    <col min="10736" max="10736" width="15.77734375" style="26" customWidth="1"/>
    <col min="10737" max="10986" width="8.88671875" style="26"/>
    <col min="10987" max="10988" width="4.44140625" style="26" customWidth="1"/>
    <col min="10989" max="10989" width="22.109375" style="26" customWidth="1"/>
    <col min="10990" max="10991" width="14.5546875" style="26" customWidth="1"/>
    <col min="10992" max="10992" width="15.77734375" style="26" customWidth="1"/>
    <col min="10993" max="11242" width="8.88671875" style="26"/>
    <col min="11243" max="11244" width="4.44140625" style="26" customWidth="1"/>
    <col min="11245" max="11245" width="22.109375" style="26" customWidth="1"/>
    <col min="11246" max="11247" width="14.5546875" style="26" customWidth="1"/>
    <col min="11248" max="11248" width="15.77734375" style="26" customWidth="1"/>
    <col min="11249" max="11498" width="8.88671875" style="26"/>
    <col min="11499" max="11500" width="4.44140625" style="26" customWidth="1"/>
    <col min="11501" max="11501" width="22.109375" style="26" customWidth="1"/>
    <col min="11502" max="11503" width="14.5546875" style="26" customWidth="1"/>
    <col min="11504" max="11504" width="15.77734375" style="26" customWidth="1"/>
    <col min="11505" max="11754" width="8.88671875" style="26"/>
    <col min="11755" max="11756" width="4.44140625" style="26" customWidth="1"/>
    <col min="11757" max="11757" width="22.109375" style="26" customWidth="1"/>
    <col min="11758" max="11759" width="14.5546875" style="26" customWidth="1"/>
    <col min="11760" max="11760" width="15.77734375" style="26" customWidth="1"/>
    <col min="11761" max="12010" width="8.88671875" style="26"/>
    <col min="12011" max="12012" width="4.44140625" style="26" customWidth="1"/>
    <col min="12013" max="12013" width="22.109375" style="26" customWidth="1"/>
    <col min="12014" max="12015" width="14.5546875" style="26" customWidth="1"/>
    <col min="12016" max="12016" width="15.77734375" style="26" customWidth="1"/>
    <col min="12017" max="12266" width="8.88671875" style="26"/>
    <col min="12267" max="12268" width="4.44140625" style="26" customWidth="1"/>
    <col min="12269" max="12269" width="22.109375" style="26" customWidth="1"/>
    <col min="12270" max="12271" width="14.5546875" style="26" customWidth="1"/>
    <col min="12272" max="12272" width="15.77734375" style="26" customWidth="1"/>
    <col min="12273" max="12522" width="8.88671875" style="26"/>
    <col min="12523" max="12524" width="4.44140625" style="26" customWidth="1"/>
    <col min="12525" max="12525" width="22.109375" style="26" customWidth="1"/>
    <col min="12526" max="12527" width="14.5546875" style="26" customWidth="1"/>
    <col min="12528" max="12528" width="15.77734375" style="26" customWidth="1"/>
    <col min="12529" max="12778" width="8.88671875" style="26"/>
    <col min="12779" max="12780" width="4.44140625" style="26" customWidth="1"/>
    <col min="12781" max="12781" width="22.109375" style="26" customWidth="1"/>
    <col min="12782" max="12783" width="14.5546875" style="26" customWidth="1"/>
    <col min="12784" max="12784" width="15.77734375" style="26" customWidth="1"/>
    <col min="12785" max="13034" width="8.88671875" style="26"/>
    <col min="13035" max="13036" width="4.44140625" style="26" customWidth="1"/>
    <col min="13037" max="13037" width="22.109375" style="26" customWidth="1"/>
    <col min="13038" max="13039" width="14.5546875" style="26" customWidth="1"/>
    <col min="13040" max="13040" width="15.77734375" style="26" customWidth="1"/>
    <col min="13041" max="13290" width="8.88671875" style="26"/>
    <col min="13291" max="13292" width="4.44140625" style="26" customWidth="1"/>
    <col min="13293" max="13293" width="22.109375" style="26" customWidth="1"/>
    <col min="13294" max="13295" width="14.5546875" style="26" customWidth="1"/>
    <col min="13296" max="13296" width="15.77734375" style="26" customWidth="1"/>
    <col min="13297" max="13546" width="8.88671875" style="26"/>
    <col min="13547" max="13548" width="4.44140625" style="26" customWidth="1"/>
    <col min="13549" max="13549" width="22.109375" style="26" customWidth="1"/>
    <col min="13550" max="13551" width="14.5546875" style="26" customWidth="1"/>
    <col min="13552" max="13552" width="15.77734375" style="26" customWidth="1"/>
    <col min="13553" max="13802" width="8.88671875" style="26"/>
    <col min="13803" max="13804" width="4.44140625" style="26" customWidth="1"/>
    <col min="13805" max="13805" width="22.109375" style="26" customWidth="1"/>
    <col min="13806" max="13807" width="14.5546875" style="26" customWidth="1"/>
    <col min="13808" max="13808" width="15.77734375" style="26" customWidth="1"/>
    <col min="13809" max="14058" width="8.88671875" style="26"/>
    <col min="14059" max="14060" width="4.44140625" style="26" customWidth="1"/>
    <col min="14061" max="14061" width="22.109375" style="26" customWidth="1"/>
    <col min="14062" max="14063" width="14.5546875" style="26" customWidth="1"/>
    <col min="14064" max="14064" width="15.77734375" style="26" customWidth="1"/>
    <col min="14065" max="14314" width="8.88671875" style="26"/>
    <col min="14315" max="14316" width="4.44140625" style="26" customWidth="1"/>
    <col min="14317" max="14317" width="22.109375" style="26" customWidth="1"/>
    <col min="14318" max="14319" width="14.5546875" style="26" customWidth="1"/>
    <col min="14320" max="14320" width="15.77734375" style="26" customWidth="1"/>
    <col min="14321" max="14570" width="8.88671875" style="26"/>
    <col min="14571" max="14572" width="4.44140625" style="26" customWidth="1"/>
    <col min="14573" max="14573" width="22.109375" style="26" customWidth="1"/>
    <col min="14574" max="14575" width="14.5546875" style="26" customWidth="1"/>
    <col min="14576" max="14576" width="15.77734375" style="26" customWidth="1"/>
    <col min="14577" max="14826" width="8.88671875" style="26"/>
    <col min="14827" max="14828" width="4.44140625" style="26" customWidth="1"/>
    <col min="14829" max="14829" width="22.109375" style="26" customWidth="1"/>
    <col min="14830" max="14831" width="14.5546875" style="26" customWidth="1"/>
    <col min="14832" max="14832" width="15.77734375" style="26" customWidth="1"/>
    <col min="14833" max="15082" width="8.88671875" style="26"/>
    <col min="15083" max="15084" width="4.44140625" style="26" customWidth="1"/>
    <col min="15085" max="15085" width="22.109375" style="26" customWidth="1"/>
    <col min="15086" max="15087" width="14.5546875" style="26" customWidth="1"/>
    <col min="15088" max="15088" width="15.77734375" style="26" customWidth="1"/>
    <col min="15089" max="15338" width="8.88671875" style="26"/>
    <col min="15339" max="15340" width="4.44140625" style="26" customWidth="1"/>
    <col min="15341" max="15341" width="22.109375" style="26" customWidth="1"/>
    <col min="15342" max="15343" width="14.5546875" style="26" customWidth="1"/>
    <col min="15344" max="15344" width="15.77734375" style="26" customWidth="1"/>
    <col min="15345" max="15594" width="8.88671875" style="26"/>
    <col min="15595" max="15596" width="4.44140625" style="26" customWidth="1"/>
    <col min="15597" max="15597" width="22.109375" style="26" customWidth="1"/>
    <col min="15598" max="15599" width="14.5546875" style="26" customWidth="1"/>
    <col min="15600" max="15600" width="15.77734375" style="26" customWidth="1"/>
    <col min="15601" max="15850" width="8.88671875" style="26"/>
    <col min="15851" max="15852" width="4.44140625" style="26" customWidth="1"/>
    <col min="15853" max="15853" width="22.109375" style="26" customWidth="1"/>
    <col min="15854" max="15855" width="14.5546875" style="26" customWidth="1"/>
    <col min="15856" max="15856" width="15.77734375" style="26" customWidth="1"/>
    <col min="15857" max="16106" width="8.88671875" style="26"/>
    <col min="16107" max="16108" width="4.44140625" style="26" customWidth="1"/>
    <col min="16109" max="16109" width="22.109375" style="26" customWidth="1"/>
    <col min="16110" max="16111" width="14.5546875" style="26" customWidth="1"/>
    <col min="16112" max="16112" width="15.77734375" style="26" customWidth="1"/>
    <col min="16113" max="16384" width="8.88671875" style="26"/>
  </cols>
  <sheetData>
    <row r="1" spans="1:10" s="18" customFormat="1" ht="30.75" customHeight="1">
      <c r="A1" s="896" t="s">
        <v>492</v>
      </c>
      <c r="B1" s="896"/>
      <c r="C1" s="896"/>
      <c r="D1" s="896"/>
      <c r="E1" s="896"/>
      <c r="F1" s="896"/>
      <c r="G1" s="17"/>
      <c r="H1" s="17"/>
    </row>
    <row r="2" spans="1:10" s="24" customFormat="1" ht="13.5" customHeight="1">
      <c r="A2" s="19"/>
      <c r="B2" s="19"/>
      <c r="C2" s="20"/>
      <c r="D2" s="21"/>
      <c r="E2" s="19"/>
      <c r="F2" s="22"/>
      <c r="G2" s="23"/>
      <c r="H2" s="23"/>
    </row>
    <row r="3" spans="1:10" s="24" customFormat="1" ht="20.100000000000001" customHeight="1">
      <c r="A3" s="188"/>
      <c r="B3" s="19"/>
      <c r="C3" s="20"/>
      <c r="D3" s="21"/>
      <c r="E3" s="189"/>
      <c r="F3" s="189" t="s">
        <v>237</v>
      </c>
      <c r="G3" s="23"/>
      <c r="H3" s="23"/>
    </row>
    <row r="4" spans="1:10" s="24" customFormat="1" ht="32.25" customHeight="1" thickBot="1">
      <c r="A4" s="946" t="s">
        <v>238</v>
      </c>
      <c r="B4" s="947"/>
      <c r="C4" s="804" t="s">
        <v>239</v>
      </c>
      <c r="D4" s="805" t="s">
        <v>240</v>
      </c>
      <c r="E4" s="806" t="s">
        <v>241</v>
      </c>
      <c r="F4" s="807" t="s">
        <v>242</v>
      </c>
      <c r="G4" s="27"/>
      <c r="H4" s="555" t="s">
        <v>605</v>
      </c>
    </row>
    <row r="5" spans="1:10" s="24" customFormat="1" ht="30" customHeight="1">
      <c r="A5" s="948" t="s">
        <v>243</v>
      </c>
      <c r="B5" s="810" t="s">
        <v>244</v>
      </c>
      <c r="C5" s="811">
        <f>발생량!S42</f>
        <v>18695.060000000001</v>
      </c>
      <c r="D5" s="812">
        <f>수집.운반원가계산표!C26</f>
        <v>27291</v>
      </c>
      <c r="E5" s="813">
        <f t="shared" ref="E5:E10" si="0">ROUNDDOWN(C5*D5,-1)</f>
        <v>510206880</v>
      </c>
      <c r="F5" s="814"/>
      <c r="G5" s="28"/>
      <c r="H5" s="556">
        <v>26277</v>
      </c>
    </row>
    <row r="6" spans="1:10" s="24" customFormat="1" ht="27" customHeight="1">
      <c r="A6" s="945"/>
      <c r="B6" s="737" t="s">
        <v>245</v>
      </c>
      <c r="C6" s="738">
        <f>발생량!S43</f>
        <v>307.48</v>
      </c>
      <c r="D6" s="739">
        <f>수집.운반원가계산표!D26</f>
        <v>41126</v>
      </c>
      <c r="E6" s="740">
        <f t="shared" si="0"/>
        <v>12645420</v>
      </c>
      <c r="F6" s="815"/>
      <c r="G6" s="28"/>
      <c r="H6" s="556">
        <v>39659</v>
      </c>
    </row>
    <row r="7" spans="1:10" s="24" customFormat="1" ht="30" customHeight="1" thickBot="1">
      <c r="A7" s="945"/>
      <c r="B7" s="741" t="s">
        <v>246</v>
      </c>
      <c r="C7" s="742">
        <f>발생량!T42</f>
        <v>4539.41</v>
      </c>
      <c r="D7" s="743">
        <f>수집.운반원가계산표!E26</f>
        <v>24321</v>
      </c>
      <c r="E7" s="744">
        <f t="shared" si="0"/>
        <v>110402990</v>
      </c>
      <c r="F7" s="815"/>
      <c r="G7" s="28"/>
      <c r="H7" s="556">
        <v>23422</v>
      </c>
    </row>
    <row r="8" spans="1:10" s="454" customFormat="1" ht="27" customHeight="1" thickTop="1" thickBot="1">
      <c r="A8" s="944"/>
      <c r="B8" s="726" t="s">
        <v>137</v>
      </c>
      <c r="C8" s="727">
        <f>발생량!U42</f>
        <v>30494.99</v>
      </c>
      <c r="D8" s="728">
        <f>수집.운반원가계산표!F26</f>
        <v>39617</v>
      </c>
      <c r="E8" s="729">
        <f t="shared" si="0"/>
        <v>1208120010</v>
      </c>
      <c r="F8" s="816"/>
      <c r="G8" s="453"/>
      <c r="H8" s="557">
        <v>38179</v>
      </c>
    </row>
    <row r="9" spans="1:10" s="454" customFormat="1" ht="27" customHeight="1" thickTop="1" thickBot="1">
      <c r="A9" s="945"/>
      <c r="B9" s="745" t="s">
        <v>138</v>
      </c>
      <c r="C9" s="746">
        <f>발생량!U44</f>
        <v>1314.42</v>
      </c>
      <c r="D9" s="747">
        <f>수집.운반원가계산표!G26</f>
        <v>76236</v>
      </c>
      <c r="E9" s="748">
        <f t="shared" si="0"/>
        <v>100206120</v>
      </c>
      <c r="F9" s="815"/>
      <c r="G9" s="453"/>
      <c r="H9" s="557">
        <v>73518</v>
      </c>
    </row>
    <row r="10" spans="1:10" s="24" customFormat="1" ht="27" customHeight="1" thickTop="1">
      <c r="A10" s="944"/>
      <c r="B10" s="730" t="s">
        <v>139</v>
      </c>
      <c r="C10" s="731">
        <f>잉여슬러지발생량!E18</f>
        <v>14227.73</v>
      </c>
      <c r="D10" s="732">
        <f>수집.운반원가계산표!H26</f>
        <v>15170</v>
      </c>
      <c r="E10" s="725">
        <f t="shared" si="0"/>
        <v>215834660</v>
      </c>
      <c r="F10" s="817" t="s">
        <v>140</v>
      </c>
      <c r="G10" s="28"/>
      <c r="H10" s="556">
        <v>14623</v>
      </c>
    </row>
    <row r="11" spans="1:10" s="24" customFormat="1" ht="27" customHeight="1" thickBot="1">
      <c r="A11" s="949"/>
      <c r="B11" s="818" t="s">
        <v>449</v>
      </c>
      <c r="C11" s="819">
        <f>SUM(C5:C10)</f>
        <v>69579.09</v>
      </c>
      <c r="D11" s="820"/>
      <c r="E11" s="821">
        <f>SUM(E5:E10)</f>
        <v>2157416080</v>
      </c>
      <c r="F11" s="822"/>
      <c r="G11" s="23"/>
      <c r="H11" s="28"/>
    </row>
    <row r="12" spans="1:10" s="24" customFormat="1" ht="27" customHeight="1">
      <c r="A12" s="943" t="s">
        <v>141</v>
      </c>
      <c r="B12" s="824" t="s">
        <v>77</v>
      </c>
      <c r="C12" s="825">
        <f>C5</f>
        <v>18695.060000000001</v>
      </c>
      <c r="D12" s="826">
        <v>108670</v>
      </c>
      <c r="E12" s="827">
        <f>ROUNDDOWN(C12*D12,-1)</f>
        <v>2031592170</v>
      </c>
      <c r="F12" s="828" t="s">
        <v>644</v>
      </c>
      <c r="G12" s="28"/>
      <c r="H12" s="28"/>
    </row>
    <row r="13" spans="1:10" s="24" customFormat="1" ht="27" customHeight="1">
      <c r="A13" s="944"/>
      <c r="B13" s="195" t="s">
        <v>78</v>
      </c>
      <c r="C13" s="196">
        <f>C6</f>
        <v>307.48</v>
      </c>
      <c r="D13" s="399">
        <v>79408</v>
      </c>
      <c r="E13" s="197">
        <f>ROUNDDOWN(C13*D13,-1)</f>
        <v>24416370</v>
      </c>
      <c r="F13" s="829" t="s">
        <v>644</v>
      </c>
      <c r="G13" s="28"/>
      <c r="H13" s="28"/>
    </row>
    <row r="14" spans="1:10" s="24" customFormat="1" ht="30" customHeight="1">
      <c r="A14" s="944"/>
      <c r="B14" s="195" t="s">
        <v>79</v>
      </c>
      <c r="C14" s="196">
        <f>C7</f>
        <v>4539.41</v>
      </c>
      <c r="D14" s="399">
        <v>152790</v>
      </c>
      <c r="E14" s="197">
        <f>ROUNDDOWN(C14*D14,-1)</f>
        <v>693576450</v>
      </c>
      <c r="F14" s="829" t="s">
        <v>645</v>
      </c>
      <c r="G14" s="28"/>
      <c r="H14" s="28"/>
      <c r="I14" s="502"/>
      <c r="J14" s="502"/>
    </row>
    <row r="15" spans="1:10" s="454" customFormat="1" ht="27" customHeight="1" thickBot="1">
      <c r="A15" s="944"/>
      <c r="B15" s="830" t="s">
        <v>35</v>
      </c>
      <c r="C15" s="831">
        <f>C8</f>
        <v>30494.99</v>
      </c>
      <c r="D15" s="832">
        <v>120000</v>
      </c>
      <c r="E15" s="833">
        <f>ROUNDDOWN(C15*D15,-1)</f>
        <v>3659398800</v>
      </c>
      <c r="F15" s="816" t="s">
        <v>491</v>
      </c>
      <c r="G15" s="453" t="s">
        <v>487</v>
      </c>
      <c r="H15" s="453"/>
      <c r="I15" s="503"/>
      <c r="J15" s="503"/>
    </row>
    <row r="16" spans="1:10" s="454" customFormat="1" ht="27" customHeight="1" thickTop="1" thickBot="1">
      <c r="A16" s="945"/>
      <c r="B16" s="745" t="s">
        <v>36</v>
      </c>
      <c r="C16" s="746">
        <f>C9</f>
        <v>1314.42</v>
      </c>
      <c r="D16" s="749">
        <v>350000</v>
      </c>
      <c r="E16" s="748">
        <f>ROUNDDOWN(C16*D16,-1)</f>
        <v>460047000</v>
      </c>
      <c r="F16" s="815" t="s">
        <v>491</v>
      </c>
      <c r="G16" s="453" t="s">
        <v>487</v>
      </c>
      <c r="H16" s="453"/>
      <c r="I16" s="503"/>
      <c r="J16" s="503"/>
    </row>
    <row r="17" spans="1:8" s="24" customFormat="1" ht="27" customHeight="1" thickTop="1">
      <c r="A17" s="944"/>
      <c r="B17" s="733" t="s">
        <v>449</v>
      </c>
      <c r="C17" s="734">
        <f>SUM(C12:C16)</f>
        <v>55351.360000000001</v>
      </c>
      <c r="D17" s="735"/>
      <c r="E17" s="736">
        <f>SUM(E12:E16)</f>
        <v>6869030790</v>
      </c>
      <c r="F17" s="834"/>
      <c r="G17" s="23"/>
      <c r="H17" s="28"/>
    </row>
    <row r="18" spans="1:8" s="24" customFormat="1" ht="27" customHeight="1" thickBot="1">
      <c r="A18" s="951" t="s">
        <v>142</v>
      </c>
      <c r="B18" s="952"/>
      <c r="C18" s="835"/>
      <c r="D18" s="836"/>
      <c r="E18" s="837">
        <f>E17+E11</f>
        <v>9026446870</v>
      </c>
      <c r="F18" s="838"/>
      <c r="G18" s="23"/>
      <c r="H18" s="28"/>
    </row>
    <row r="19" spans="1:8" s="24" customFormat="1" ht="27" hidden="1" customHeight="1">
      <c r="A19" s="950" t="s">
        <v>643</v>
      </c>
      <c r="B19" s="730" t="s">
        <v>486</v>
      </c>
      <c r="C19" s="731">
        <f>ROUNDDOWN(발생량!R43*1000,-1)</f>
        <v>307480</v>
      </c>
      <c r="D19" s="823">
        <f>10*1.192</f>
        <v>11.92</v>
      </c>
      <c r="E19" s="808">
        <f>ROUND(C19*D19,-1)</f>
        <v>3665160</v>
      </c>
      <c r="F19" s="809"/>
      <c r="G19" s="23"/>
      <c r="H19" s="679"/>
    </row>
    <row r="20" spans="1:8" s="24" customFormat="1" ht="27" hidden="1" customHeight="1">
      <c r="A20" s="900"/>
      <c r="B20" s="195" t="s">
        <v>450</v>
      </c>
      <c r="C20" s="196">
        <f>ROUNDDOWN(발생량!R44*1000,-1)</f>
        <v>1314420</v>
      </c>
      <c r="D20" s="680">
        <f>25*1.192</f>
        <v>29.799999999999997</v>
      </c>
      <c r="E20" s="564">
        <f>ROUND(C20*D20,-1)</f>
        <v>39169720</v>
      </c>
      <c r="F20" s="186"/>
      <c r="G20" s="21"/>
      <c r="H20" s="550"/>
    </row>
    <row r="21" spans="1:8" s="24" customFormat="1" ht="27" hidden="1" customHeight="1">
      <c r="A21" s="900"/>
      <c r="B21" s="429" t="s">
        <v>449</v>
      </c>
      <c r="C21" s="430"/>
      <c r="D21" s="431"/>
      <c r="E21" s="432">
        <f>SUM(E19:E20)</f>
        <v>42834880</v>
      </c>
      <c r="F21" s="433"/>
      <c r="G21" s="23"/>
      <c r="H21" s="28"/>
    </row>
    <row r="22" spans="1:8" s="24" customFormat="1" ht="27" hidden="1" customHeight="1">
      <c r="A22" s="902" t="s">
        <v>451</v>
      </c>
      <c r="B22" s="902"/>
      <c r="C22" s="434"/>
      <c r="D22" s="435"/>
      <c r="E22" s="436">
        <f>E18+E21</f>
        <v>9069281750</v>
      </c>
      <c r="F22" s="437"/>
      <c r="G22" s="23"/>
      <c r="H22" s="28"/>
    </row>
    <row r="23" spans="1:8" ht="31.5" hidden="1" customHeight="1">
      <c r="A23" s="940" t="s">
        <v>143</v>
      </c>
      <c r="B23" s="29" t="s">
        <v>144</v>
      </c>
      <c r="C23" s="30"/>
      <c r="D23" s="31"/>
      <c r="E23" s="31">
        <f>E5+E6+E7+E8+E9+E10</f>
        <v>2157416080</v>
      </c>
      <c r="F23" s="32"/>
    </row>
    <row r="24" spans="1:8" ht="31.5" hidden="1" customHeight="1" thickBot="1">
      <c r="A24" s="941"/>
      <c r="B24" s="33" t="s">
        <v>133</v>
      </c>
      <c r="C24" s="34"/>
      <c r="D24" s="35"/>
      <c r="E24" s="35">
        <v>0</v>
      </c>
      <c r="F24" s="36"/>
    </row>
    <row r="25" spans="1:8" ht="31.5" hidden="1" customHeight="1" thickTop="1">
      <c r="A25" s="940" t="s">
        <v>145</v>
      </c>
      <c r="B25" s="29" t="s">
        <v>144</v>
      </c>
      <c r="C25" s="30"/>
      <c r="D25" s="31"/>
      <c r="E25" s="31">
        <f>E15+E16</f>
        <v>4119445800</v>
      </c>
      <c r="F25" s="32"/>
    </row>
    <row r="26" spans="1:8" ht="31.5" hidden="1" customHeight="1" thickBot="1">
      <c r="A26" s="942"/>
      <c r="B26" s="37" t="s">
        <v>133</v>
      </c>
      <c r="C26" s="38"/>
      <c r="D26" s="39"/>
      <c r="E26" s="39">
        <f>E12+E13+E14</f>
        <v>2749584990</v>
      </c>
      <c r="F26" s="40"/>
    </row>
    <row r="27" spans="1:8" s="443" customFormat="1" ht="18" customHeight="1">
      <c r="A27" s="438" t="s">
        <v>476</v>
      </c>
      <c r="B27" s="438"/>
      <c r="C27" s="439"/>
      <c r="D27" s="440"/>
      <c r="E27" s="438"/>
      <c r="F27" s="441"/>
      <c r="G27" s="442"/>
      <c r="H27" s="442"/>
    </row>
    <row r="28" spans="1:8" s="443" customFormat="1" ht="18" customHeight="1">
      <c r="A28" s="438" t="s">
        <v>640</v>
      </c>
      <c r="B28" s="438"/>
      <c r="C28" s="439"/>
      <c r="D28" s="440"/>
      <c r="E28" s="444"/>
      <c r="F28" s="441"/>
      <c r="G28" s="442"/>
      <c r="H28" s="442"/>
    </row>
    <row r="29" spans="1:8" s="443" customFormat="1" ht="20.100000000000001" customHeight="1">
      <c r="A29" s="438" t="s">
        <v>641</v>
      </c>
      <c r="B29" s="438"/>
      <c r="C29" s="439"/>
      <c r="D29" s="440"/>
      <c r="E29" s="444"/>
      <c r="F29" s="441"/>
      <c r="G29" s="579"/>
      <c r="H29" s="579"/>
    </row>
    <row r="30" spans="1:8" s="443" customFormat="1" ht="20.100000000000001" customHeight="1">
      <c r="A30" s="438" t="s">
        <v>665</v>
      </c>
      <c r="B30" s="438"/>
      <c r="C30" s="439"/>
      <c r="D30" s="440"/>
      <c r="E30" s="444"/>
      <c r="F30" s="441"/>
      <c r="G30" s="579"/>
      <c r="H30" s="579"/>
    </row>
    <row r="31" spans="1:8" s="443" customFormat="1" ht="20.100000000000001" customHeight="1">
      <c r="A31" s="438" t="s">
        <v>642</v>
      </c>
      <c r="B31" s="438"/>
      <c r="C31" s="439"/>
      <c r="D31" s="440"/>
      <c r="E31" s="444"/>
      <c r="F31" s="441"/>
      <c r="G31" s="580"/>
      <c r="H31"/>
    </row>
    <row r="32" spans="1:8" s="443" customFormat="1" ht="20.100000000000001" customHeight="1">
      <c r="A32" s="438" t="s">
        <v>666</v>
      </c>
      <c r="B32" s="438"/>
      <c r="C32" s="439"/>
      <c r="D32" s="440"/>
      <c r="E32" s="444"/>
      <c r="F32" s="441"/>
      <c r="G32" s="579"/>
      <c r="H32" s="579"/>
    </row>
    <row r="33" spans="1:8" s="22" customFormat="1" ht="20.100000000000001" customHeight="1">
      <c r="B33" s="19"/>
      <c r="C33" s="20"/>
      <c r="D33" s="21"/>
      <c r="G33" s="21"/>
      <c r="H33" s="21"/>
    </row>
    <row r="34" spans="1:8" s="22" customFormat="1" ht="20.100000000000001" customHeight="1">
      <c r="A34" s="438"/>
      <c r="B34" s="19"/>
      <c r="C34" s="20"/>
      <c r="D34" s="21"/>
      <c r="E34" s="41"/>
      <c r="G34" s="21"/>
      <c r="H34" s="21"/>
    </row>
    <row r="35" spans="1:8" ht="30" customHeight="1">
      <c r="A35" s="438"/>
      <c r="E35" s="551"/>
    </row>
  </sheetData>
  <mergeCells count="9">
    <mergeCell ref="A23:A24"/>
    <mergeCell ref="A25:A26"/>
    <mergeCell ref="A1:F1"/>
    <mergeCell ref="A12:A17"/>
    <mergeCell ref="A22:B22"/>
    <mergeCell ref="A4:B4"/>
    <mergeCell ref="A5:A11"/>
    <mergeCell ref="A19:A21"/>
    <mergeCell ref="A18:B18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2" firstPageNumber="185" orientation="portrait" useFirstPageNumber="1" r:id="rId1"/>
  <headerFooter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5"/>
  <sheetViews>
    <sheetView showGridLines="0" view="pageBreakPreview" zoomScaleNormal="80" zoomScaleSheetLayoutView="100" workbookViewId="0">
      <pane xSplit="2" ySplit="4" topLeftCell="C11" activePane="bottomRight" state="frozen"/>
      <selection activeCell="I8" sqref="I8"/>
      <selection pane="topRight" activeCell="I8" sqref="I8"/>
      <selection pane="bottomLeft" activeCell="I8" sqref="I8"/>
      <selection pane="bottomRight" activeCell="C16" sqref="C16"/>
    </sheetView>
  </sheetViews>
  <sheetFormatPr defaultColWidth="8.88671875" defaultRowHeight="13.5"/>
  <cols>
    <col min="1" max="1" width="4.88671875" style="181" customWidth="1"/>
    <col min="2" max="2" width="10.109375" style="181" customWidth="1"/>
    <col min="3" max="5" width="10.77734375" style="182" customWidth="1"/>
    <col min="6" max="6" width="10.77734375" style="182" hidden="1" customWidth="1"/>
    <col min="7" max="8" width="10.77734375" style="182" customWidth="1"/>
    <col min="9" max="9" width="10" style="180" customWidth="1"/>
    <col min="10" max="18" width="8.88671875" style="180" customWidth="1"/>
    <col min="19" max="16384" width="8.88671875" style="181"/>
  </cols>
  <sheetData>
    <row r="1" spans="1:17" ht="30" customHeight="1">
      <c r="A1" s="954" t="s">
        <v>8</v>
      </c>
      <c r="B1" s="954"/>
      <c r="C1" s="954"/>
      <c r="D1" s="954"/>
      <c r="E1" s="954"/>
      <c r="F1" s="954"/>
      <c r="G1" s="954"/>
      <c r="H1" s="954"/>
    </row>
    <row r="2" spans="1:17" ht="15" customHeight="1"/>
    <row r="3" spans="1:17" ht="18" customHeight="1" thickBot="1">
      <c r="G3" s="183"/>
      <c r="H3" s="198" t="s">
        <v>13</v>
      </c>
    </row>
    <row r="4" spans="1:17" ht="45.75" customHeight="1" thickTop="1" thickBot="1">
      <c r="A4" s="957" t="s">
        <v>247</v>
      </c>
      <c r="B4" s="958"/>
      <c r="C4" s="757" t="s">
        <v>248</v>
      </c>
      <c r="D4" s="758" t="s">
        <v>249</v>
      </c>
      <c r="E4" s="759" t="s">
        <v>250</v>
      </c>
      <c r="F4" s="760" t="s">
        <v>251</v>
      </c>
      <c r="G4" s="764" t="s">
        <v>252</v>
      </c>
      <c r="H4" s="187" t="s">
        <v>253</v>
      </c>
    </row>
    <row r="5" spans="1:17" ht="26.1" customHeight="1" thickTop="1">
      <c r="A5" s="955" t="s">
        <v>254</v>
      </c>
      <c r="B5" s="751" t="s">
        <v>255</v>
      </c>
      <c r="C5" s="765">
        <f>내역서집계표!D6</f>
        <v>6512</v>
      </c>
      <c r="D5" s="766">
        <f>내역서집계표!E9</f>
        <v>7833</v>
      </c>
      <c r="E5" s="767">
        <f>내역서집계표!D10</f>
        <v>5804</v>
      </c>
      <c r="F5" s="761">
        <f>내역서집계표!E12</f>
        <v>9470</v>
      </c>
      <c r="G5" s="774">
        <f>내역서집계표!E15</f>
        <v>16218</v>
      </c>
      <c r="H5" s="199">
        <f>내역서집계표!E16</f>
        <v>1649</v>
      </c>
      <c r="L5" s="184">
        <v>12</v>
      </c>
    </row>
    <row r="6" spans="1:17" ht="26.1" customHeight="1">
      <c r="A6" s="953"/>
      <c r="B6" s="752" t="s">
        <v>256</v>
      </c>
      <c r="C6" s="768"/>
      <c r="D6" s="769"/>
      <c r="E6" s="770"/>
      <c r="F6" s="762"/>
      <c r="G6" s="774"/>
      <c r="H6" s="755"/>
      <c r="L6" s="184">
        <v>11</v>
      </c>
    </row>
    <row r="7" spans="1:17" ht="26.1" customHeight="1">
      <c r="A7" s="953"/>
      <c r="B7" s="752" t="s">
        <v>257</v>
      </c>
      <c r="C7" s="768">
        <f t="shared" ref="C7:H7" si="0">SUM(C5:C6)</f>
        <v>6512</v>
      </c>
      <c r="D7" s="769">
        <f t="shared" si="0"/>
        <v>7833</v>
      </c>
      <c r="E7" s="770">
        <f t="shared" si="0"/>
        <v>5804</v>
      </c>
      <c r="F7" s="762">
        <f t="shared" si="0"/>
        <v>9470</v>
      </c>
      <c r="G7" s="774">
        <f t="shared" si="0"/>
        <v>16218</v>
      </c>
      <c r="H7" s="755">
        <f t="shared" si="0"/>
        <v>1649</v>
      </c>
      <c r="L7" s="184">
        <v>11</v>
      </c>
      <c r="N7" s="180">
        <f>7963*0.13</f>
        <v>1035.19</v>
      </c>
    </row>
    <row r="8" spans="1:17" ht="26.1" customHeight="1">
      <c r="A8" s="955" t="s">
        <v>258</v>
      </c>
      <c r="B8" s="751" t="s">
        <v>259</v>
      </c>
      <c r="C8" s="765">
        <f>내역서집계표!F6</f>
        <v>8564</v>
      </c>
      <c r="D8" s="766">
        <f>내역서집계표!G9</f>
        <v>15888</v>
      </c>
      <c r="E8" s="767">
        <f>내역서집계표!F10</f>
        <v>7633</v>
      </c>
      <c r="F8" s="761">
        <f>내역서집계표!G12</f>
        <v>12454</v>
      </c>
      <c r="G8" s="774">
        <f>내역서집계표!G15</f>
        <v>26970</v>
      </c>
      <c r="H8" s="755">
        <f>내역서집계표!G16</f>
        <v>8582</v>
      </c>
      <c r="L8" s="184">
        <v>7</v>
      </c>
    </row>
    <row r="9" spans="1:17" ht="26.1" customHeight="1">
      <c r="A9" s="953"/>
      <c r="B9" s="753" t="s">
        <v>514</v>
      </c>
      <c r="C9" s="768"/>
      <c r="D9" s="769"/>
      <c r="E9" s="770"/>
      <c r="F9" s="763"/>
      <c r="G9" s="775"/>
      <c r="H9" s="756"/>
      <c r="I9" s="202"/>
      <c r="L9" s="184">
        <v>5</v>
      </c>
      <c r="Q9" s="180">
        <v>4.21</v>
      </c>
    </row>
    <row r="10" spans="1:17" ht="26.1" customHeight="1">
      <c r="A10" s="953"/>
      <c r="B10" s="752" t="s">
        <v>257</v>
      </c>
      <c r="C10" s="768">
        <f t="shared" ref="C10:H10" si="1">SUM(C8:C9)</f>
        <v>8564</v>
      </c>
      <c r="D10" s="769">
        <f t="shared" si="1"/>
        <v>15888</v>
      </c>
      <c r="E10" s="770">
        <f t="shared" si="1"/>
        <v>7633</v>
      </c>
      <c r="F10" s="763">
        <f t="shared" si="1"/>
        <v>12454</v>
      </c>
      <c r="G10" s="775">
        <f t="shared" si="1"/>
        <v>26970</v>
      </c>
      <c r="H10" s="756">
        <f t="shared" si="1"/>
        <v>8582</v>
      </c>
      <c r="L10" s="184">
        <v>6</v>
      </c>
    </row>
    <row r="11" spans="1:17" ht="26.1" customHeight="1">
      <c r="A11" s="959" t="s">
        <v>260</v>
      </c>
      <c r="B11" s="752" t="s">
        <v>261</v>
      </c>
      <c r="C11" s="768">
        <f>경비집계!B5</f>
        <v>73</v>
      </c>
      <c r="D11" s="769">
        <f>경비집계!C5</f>
        <v>136</v>
      </c>
      <c r="E11" s="770">
        <f>경비집계!D5</f>
        <v>65</v>
      </c>
      <c r="F11" s="763">
        <f>경비집계!E5</f>
        <v>107</v>
      </c>
      <c r="G11" s="775">
        <f>경비집계!F5</f>
        <v>231</v>
      </c>
      <c r="H11" s="756">
        <f>경비집계!G5</f>
        <v>73</v>
      </c>
      <c r="L11" s="184">
        <v>7</v>
      </c>
    </row>
    <row r="12" spans="1:17" ht="26.1" customHeight="1">
      <c r="A12" s="953"/>
      <c r="B12" s="752" t="s">
        <v>262</v>
      </c>
      <c r="C12" s="768">
        <f>경비집계!B6</f>
        <v>98</v>
      </c>
      <c r="D12" s="769">
        <f>경비집계!C6</f>
        <v>182</v>
      </c>
      <c r="E12" s="770">
        <f>경비집계!D6</f>
        <v>87</v>
      </c>
      <c r="F12" s="763">
        <f>경비집계!E6</f>
        <v>143</v>
      </c>
      <c r="G12" s="775">
        <f>경비집계!F6</f>
        <v>310</v>
      </c>
      <c r="H12" s="756">
        <f>경비집계!G6</f>
        <v>98</v>
      </c>
      <c r="L12" s="184">
        <v>5</v>
      </c>
    </row>
    <row r="13" spans="1:17" ht="26.1" customHeight="1">
      <c r="A13" s="953"/>
      <c r="B13" s="752" t="s">
        <v>263</v>
      </c>
      <c r="C13" s="768">
        <f>경비집계!B7</f>
        <v>303</v>
      </c>
      <c r="D13" s="769">
        <f>경비집계!C7</f>
        <v>563</v>
      </c>
      <c r="E13" s="770">
        <f>경비집계!D7</f>
        <v>270</v>
      </c>
      <c r="F13" s="763">
        <f>경비집계!E7</f>
        <v>441</v>
      </c>
      <c r="G13" s="775">
        <f>경비집계!F7</f>
        <v>956</v>
      </c>
      <c r="H13" s="756">
        <f>경비집계!G7</f>
        <v>304</v>
      </c>
      <c r="L13" s="184">
        <v>3</v>
      </c>
    </row>
    <row r="14" spans="1:17" ht="26.1" customHeight="1">
      <c r="A14" s="953"/>
      <c r="B14" s="754" t="s">
        <v>264</v>
      </c>
      <c r="C14" s="768">
        <f>경비집계!B8</f>
        <v>385</v>
      </c>
      <c r="D14" s="769">
        <f>경비집계!C8</f>
        <v>714</v>
      </c>
      <c r="E14" s="770">
        <f>경비집계!D8</f>
        <v>343</v>
      </c>
      <c r="F14" s="763">
        <f>경비집계!E8</f>
        <v>560</v>
      </c>
      <c r="G14" s="775">
        <f>경비집계!F8</f>
        <v>1213</v>
      </c>
      <c r="H14" s="756">
        <f>경비집계!G8</f>
        <v>386</v>
      </c>
      <c r="L14" s="184">
        <v>8</v>
      </c>
    </row>
    <row r="15" spans="1:17" ht="26.1" customHeight="1">
      <c r="A15" s="953"/>
      <c r="B15" s="754" t="s">
        <v>265</v>
      </c>
      <c r="C15" s="768">
        <f>경비집계!B9</f>
        <v>39</v>
      </c>
      <c r="D15" s="769">
        <f>경비집계!C9</f>
        <v>72</v>
      </c>
      <c r="E15" s="770">
        <f>경비집계!D9</f>
        <v>34</v>
      </c>
      <c r="F15" s="763">
        <f>경비집계!E9</f>
        <v>57</v>
      </c>
      <c r="G15" s="775">
        <f>경비집계!F9</f>
        <v>123</v>
      </c>
      <c r="H15" s="756">
        <f>경비집계!G9</f>
        <v>39</v>
      </c>
    </row>
    <row r="16" spans="1:17" ht="26.1" customHeight="1">
      <c r="A16" s="953"/>
      <c r="B16" s="752" t="s">
        <v>266</v>
      </c>
      <c r="C16" s="768">
        <f>경비집계!B10</f>
        <v>187</v>
      </c>
      <c r="D16" s="769">
        <f>경비집계!C10</f>
        <v>224</v>
      </c>
      <c r="E16" s="770">
        <f>경비집계!D10</f>
        <v>167</v>
      </c>
      <c r="F16" s="763">
        <f>경비집계!E10</f>
        <v>221</v>
      </c>
      <c r="G16" s="775">
        <f>경비집계!F10</f>
        <v>378</v>
      </c>
      <c r="H16" s="756">
        <f>경비집계!G10</f>
        <v>119</v>
      </c>
      <c r="L16" s="180">
        <v>75</v>
      </c>
      <c r="M16" s="180">
        <v>1</v>
      </c>
      <c r="O16" s="180">
        <v>32</v>
      </c>
    </row>
    <row r="17" spans="1:12" ht="26.1" customHeight="1">
      <c r="A17" s="953"/>
      <c r="B17" s="752" t="s">
        <v>267</v>
      </c>
      <c r="C17" s="768">
        <f>경비집계!B11</f>
        <v>1</v>
      </c>
      <c r="D17" s="769">
        <f>경비집계!C11</f>
        <v>1</v>
      </c>
      <c r="E17" s="770">
        <f>경비집계!D11</f>
        <v>1</v>
      </c>
      <c r="F17" s="763">
        <f>경비집계!E11</f>
        <v>1</v>
      </c>
      <c r="G17" s="775">
        <f>경비집계!F11</f>
        <v>2</v>
      </c>
      <c r="H17" s="756">
        <f>경비집계!G11</f>
        <v>1</v>
      </c>
      <c r="L17" s="180">
        <v>18</v>
      </c>
    </row>
    <row r="18" spans="1:12" ht="26.1" customHeight="1">
      <c r="A18" s="953"/>
      <c r="B18" s="752" t="s">
        <v>268</v>
      </c>
      <c r="C18" s="768">
        <f>경비집계!B12</f>
        <v>125</v>
      </c>
      <c r="D18" s="769">
        <f>경비집계!C12</f>
        <v>149</v>
      </c>
      <c r="E18" s="770">
        <f>경비집계!D12</f>
        <v>111</v>
      </c>
      <c r="F18" s="763">
        <f>경비집계!E12</f>
        <v>179</v>
      </c>
      <c r="G18" s="775">
        <f>경비집계!F12</f>
        <v>307</v>
      </c>
      <c r="H18" s="756">
        <f>경비집계!G12</f>
        <v>143</v>
      </c>
    </row>
    <row r="19" spans="1:12" ht="26.1" customHeight="1">
      <c r="A19" s="953"/>
      <c r="B19" s="752" t="s">
        <v>269</v>
      </c>
      <c r="C19" s="768">
        <f>내역서집계표!I6</f>
        <v>4756</v>
      </c>
      <c r="D19" s="769">
        <f>내역서집계표!I9</f>
        <v>5786</v>
      </c>
      <c r="E19" s="770">
        <f>내역서집계표!H10</f>
        <v>4238</v>
      </c>
      <c r="F19" s="763">
        <f>내역서집계표!I12</f>
        <v>6916</v>
      </c>
      <c r="G19" s="775">
        <f>내역서집계표!I15</f>
        <v>11911</v>
      </c>
      <c r="H19" s="756">
        <f>내역서집계표!I16</f>
        <v>1280</v>
      </c>
    </row>
    <row r="20" spans="1:12" ht="26.1" customHeight="1">
      <c r="A20" s="953"/>
      <c r="B20" s="752" t="s">
        <v>270</v>
      </c>
      <c r="C20" s="768">
        <f t="shared" ref="C20:H20" si="2">SUM(C11:C19)</f>
        <v>5967</v>
      </c>
      <c r="D20" s="769">
        <f t="shared" si="2"/>
        <v>7827</v>
      </c>
      <c r="E20" s="770">
        <f t="shared" si="2"/>
        <v>5316</v>
      </c>
      <c r="F20" s="763">
        <f t="shared" si="2"/>
        <v>8625</v>
      </c>
      <c r="G20" s="775">
        <f t="shared" si="2"/>
        <v>15431</v>
      </c>
      <c r="H20" s="756">
        <f t="shared" si="2"/>
        <v>2443</v>
      </c>
    </row>
    <row r="21" spans="1:12" ht="26.1" customHeight="1">
      <c r="A21" s="953" t="s">
        <v>274</v>
      </c>
      <c r="B21" s="956"/>
      <c r="C21" s="768">
        <f t="shared" ref="C21:H21" si="3">C7+C10+C20</f>
        <v>21043</v>
      </c>
      <c r="D21" s="769">
        <f t="shared" si="3"/>
        <v>31548</v>
      </c>
      <c r="E21" s="770">
        <f t="shared" si="3"/>
        <v>18753</v>
      </c>
      <c r="F21" s="763">
        <f t="shared" si="3"/>
        <v>30549</v>
      </c>
      <c r="G21" s="775">
        <f t="shared" si="3"/>
        <v>58619</v>
      </c>
      <c r="H21" s="756">
        <f t="shared" si="3"/>
        <v>12674</v>
      </c>
    </row>
    <row r="22" spans="1:12" ht="26.1" customHeight="1">
      <c r="A22" s="960" t="s">
        <v>515</v>
      </c>
      <c r="B22" s="961"/>
      <c r="C22" s="768">
        <f>ROUNDDOWN(C21*$I$22,0)</f>
        <v>2104</v>
      </c>
      <c r="D22" s="769">
        <f t="shared" ref="D22:H22" si="4">ROUNDDOWN(D21*$I$22,0)</f>
        <v>3154</v>
      </c>
      <c r="E22" s="770">
        <f t="shared" si="4"/>
        <v>1875</v>
      </c>
      <c r="F22" s="763">
        <f t="shared" si="4"/>
        <v>3054</v>
      </c>
      <c r="G22" s="775">
        <f t="shared" si="4"/>
        <v>5861</v>
      </c>
      <c r="H22" s="756">
        <f t="shared" si="4"/>
        <v>1267</v>
      </c>
      <c r="I22" s="202">
        <v>0.1</v>
      </c>
    </row>
    <row r="23" spans="1:12" ht="26.1" customHeight="1">
      <c r="A23" s="953" t="s">
        <v>272</v>
      </c>
      <c r="B23" s="956"/>
      <c r="C23" s="768">
        <f>ROUNDDOWN((C10+C20+C22)*10%,0)</f>
        <v>1663</v>
      </c>
      <c r="D23" s="769">
        <f t="shared" ref="D23:H23" si="5">ROUNDDOWN((D10+D20+D22)*10%,0)</f>
        <v>2686</v>
      </c>
      <c r="E23" s="770">
        <f t="shared" si="5"/>
        <v>1482</v>
      </c>
      <c r="F23" s="762">
        <f t="shared" si="5"/>
        <v>2413</v>
      </c>
      <c r="G23" s="775">
        <f t="shared" si="5"/>
        <v>4826</v>
      </c>
      <c r="H23" s="755">
        <f t="shared" si="5"/>
        <v>1229</v>
      </c>
    </row>
    <row r="24" spans="1:12" ht="26.1" customHeight="1">
      <c r="A24" s="953" t="s">
        <v>273</v>
      </c>
      <c r="B24" s="956"/>
      <c r="C24" s="768">
        <f t="shared" ref="C24:H24" si="6">SUM(C21:C23)</f>
        <v>24810</v>
      </c>
      <c r="D24" s="769">
        <f t="shared" si="6"/>
        <v>37388</v>
      </c>
      <c r="E24" s="770">
        <f t="shared" si="6"/>
        <v>22110</v>
      </c>
      <c r="F24" s="762">
        <f t="shared" si="6"/>
        <v>36016</v>
      </c>
      <c r="G24" s="775">
        <f t="shared" si="6"/>
        <v>69306</v>
      </c>
      <c r="H24" s="755">
        <f t="shared" si="6"/>
        <v>15170</v>
      </c>
      <c r="I24" s="185"/>
    </row>
    <row r="25" spans="1:12" ht="26.1" customHeight="1">
      <c r="A25" s="953" t="s">
        <v>271</v>
      </c>
      <c r="B25" s="956"/>
      <c r="C25" s="768">
        <f t="shared" ref="C25:G25" si="7">ROUNDDOWN((C21+C22+C23)*10%,0)</f>
        <v>2481</v>
      </c>
      <c r="D25" s="769">
        <f t="shared" si="7"/>
        <v>3738</v>
      </c>
      <c r="E25" s="770">
        <f t="shared" si="7"/>
        <v>2211</v>
      </c>
      <c r="F25" s="762">
        <f t="shared" si="7"/>
        <v>3601</v>
      </c>
      <c r="G25" s="775">
        <f t="shared" si="7"/>
        <v>6930</v>
      </c>
      <c r="H25" s="755"/>
    </row>
    <row r="26" spans="1:12" ht="26.1" customHeight="1" thickBot="1">
      <c r="A26" s="953" t="s">
        <v>275</v>
      </c>
      <c r="B26" s="956"/>
      <c r="C26" s="771">
        <f t="shared" ref="C26:H26" si="8">SUM(C24:C25)</f>
        <v>27291</v>
      </c>
      <c r="D26" s="772">
        <f t="shared" si="8"/>
        <v>41126</v>
      </c>
      <c r="E26" s="773">
        <f t="shared" si="8"/>
        <v>24321</v>
      </c>
      <c r="F26" s="762">
        <f t="shared" si="8"/>
        <v>39617</v>
      </c>
      <c r="G26" s="776">
        <f t="shared" si="8"/>
        <v>76236</v>
      </c>
      <c r="H26" s="201">
        <f t="shared" si="8"/>
        <v>15170</v>
      </c>
    </row>
    <row r="27" spans="1:12" ht="20.100000000000001" customHeight="1" thickTop="1">
      <c r="A27" s="181" t="s">
        <v>516</v>
      </c>
    </row>
    <row r="28" spans="1:12" ht="20.100000000000001" customHeight="1">
      <c r="A28" s="181" t="s">
        <v>518</v>
      </c>
    </row>
    <row r="29" spans="1:12" ht="30" customHeight="1"/>
    <row r="30" spans="1:12" ht="26.1" customHeight="1">
      <c r="A30" s="953" t="s">
        <v>594</v>
      </c>
      <c r="B30" s="953"/>
      <c r="C30" s="200">
        <v>30618</v>
      </c>
      <c r="D30" s="200">
        <v>41640</v>
      </c>
      <c r="E30" s="200">
        <v>30055</v>
      </c>
      <c r="F30" s="525">
        <v>45473</v>
      </c>
      <c r="G30" s="525">
        <v>81173</v>
      </c>
      <c r="H30" s="525">
        <v>14389</v>
      </c>
    </row>
    <row r="31" spans="1:12" ht="30" customHeight="1">
      <c r="C31" s="182">
        <f>C26-C30</f>
        <v>-3327</v>
      </c>
      <c r="D31" s="182">
        <f t="shared" ref="D31:H31" si="9">D26-D30</f>
        <v>-514</v>
      </c>
      <c r="E31" s="182">
        <f t="shared" si="9"/>
        <v>-5734</v>
      </c>
      <c r="F31" s="182">
        <f t="shared" si="9"/>
        <v>-5856</v>
      </c>
      <c r="G31" s="182">
        <f t="shared" si="9"/>
        <v>-4937</v>
      </c>
      <c r="H31" s="182">
        <f t="shared" si="9"/>
        <v>781</v>
      </c>
    </row>
    <row r="32" spans="1:1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</sheetData>
  <mergeCells count="12">
    <mergeCell ref="A30:B30"/>
    <mergeCell ref="A1:H1"/>
    <mergeCell ref="A5:A7"/>
    <mergeCell ref="A26:B26"/>
    <mergeCell ref="A4:B4"/>
    <mergeCell ref="A8:A10"/>
    <mergeCell ref="A11:A20"/>
    <mergeCell ref="A21:B21"/>
    <mergeCell ref="A22:B22"/>
    <mergeCell ref="A23:B23"/>
    <mergeCell ref="A24:B24"/>
    <mergeCell ref="A25:B25"/>
  </mergeCells>
  <phoneticPr fontId="12" type="noConversion"/>
  <printOptions horizontalCentered="1"/>
  <pageMargins left="0.70866141732283472" right="0.70866141732283472" top="0.98425196850393704" bottom="0.98425196850393704" header="0.51181102362204722" footer="0.51181102362204722"/>
  <pageSetup paperSize="9" scale="95" firstPageNumber="185" orientation="portrait" useFirstPageNumber="1" r:id="rId1"/>
  <headerFooter>
    <oddFooter>&amp;C-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Right="0"/>
  </sheetPr>
  <dimension ref="A1:M17"/>
  <sheetViews>
    <sheetView showGridLines="0" view="pageBreakPreview" zoomScaleSheetLayoutView="100" workbookViewId="0">
      <selection activeCell="D7" sqref="D7"/>
    </sheetView>
  </sheetViews>
  <sheetFormatPr defaultColWidth="7.109375" defaultRowHeight="21.95" customHeight="1"/>
  <cols>
    <col min="1" max="1" width="29.5546875" style="98" customWidth="1"/>
    <col min="2" max="2" width="4.77734375" style="178" customWidth="1"/>
    <col min="3" max="3" width="4.77734375" style="179" customWidth="1"/>
    <col min="4" max="7" width="7.88671875" style="100" customWidth="1"/>
    <col min="8" max="8" width="7.88671875" style="99" customWidth="1"/>
    <col min="9" max="9" width="7.88671875" style="100" customWidth="1"/>
    <col min="10" max="10" width="8.109375" style="99" customWidth="1"/>
    <col min="11" max="11" width="8.109375" style="100" customWidth="1"/>
    <col min="12" max="12" width="12.88671875" style="99" customWidth="1"/>
    <col min="13" max="13" width="10.6640625" style="97" bestFit="1" customWidth="1"/>
    <col min="14" max="255" width="7.109375" style="97"/>
    <col min="256" max="256" width="8.21875" style="97" customWidth="1"/>
    <col min="257" max="257" width="22" style="97" customWidth="1"/>
    <col min="258" max="258" width="15.21875" style="97" bestFit="1" customWidth="1"/>
    <col min="259" max="259" width="5.88671875" style="97" customWidth="1"/>
    <col min="260" max="260" width="8.5546875" style="97" customWidth="1"/>
    <col min="261" max="261" width="10.77734375" style="97" customWidth="1"/>
    <col min="262" max="262" width="11.77734375" style="97" customWidth="1"/>
    <col min="263" max="263" width="10.77734375" style="97" customWidth="1"/>
    <col min="264" max="264" width="11.77734375" style="97" customWidth="1"/>
    <col min="265" max="265" width="8" style="97" customWidth="1"/>
    <col min="266" max="266" width="10" style="97" customWidth="1"/>
    <col min="267" max="267" width="9.77734375" style="97" customWidth="1"/>
    <col min="268" max="268" width="7.109375" style="97"/>
    <col min="269" max="269" width="10.6640625" style="97" bestFit="1" customWidth="1"/>
    <col min="270" max="511" width="7.109375" style="97"/>
    <col min="512" max="512" width="8.21875" style="97" customWidth="1"/>
    <col min="513" max="513" width="22" style="97" customWidth="1"/>
    <col min="514" max="514" width="15.21875" style="97" bestFit="1" customWidth="1"/>
    <col min="515" max="515" width="5.88671875" style="97" customWidth="1"/>
    <col min="516" max="516" width="8.5546875" style="97" customWidth="1"/>
    <col min="517" max="517" width="10.77734375" style="97" customWidth="1"/>
    <col min="518" max="518" width="11.77734375" style="97" customWidth="1"/>
    <col min="519" max="519" width="10.77734375" style="97" customWidth="1"/>
    <col min="520" max="520" width="11.77734375" style="97" customWidth="1"/>
    <col min="521" max="521" width="8" style="97" customWidth="1"/>
    <col min="522" max="522" width="10" style="97" customWidth="1"/>
    <col min="523" max="523" width="9.77734375" style="97" customWidth="1"/>
    <col min="524" max="524" width="7.109375" style="97"/>
    <col min="525" max="525" width="10.6640625" style="97" bestFit="1" customWidth="1"/>
    <col min="526" max="767" width="7.109375" style="97"/>
    <col min="768" max="768" width="8.21875" style="97" customWidth="1"/>
    <col min="769" max="769" width="22" style="97" customWidth="1"/>
    <col min="770" max="770" width="15.21875" style="97" bestFit="1" customWidth="1"/>
    <col min="771" max="771" width="5.88671875" style="97" customWidth="1"/>
    <col min="772" max="772" width="8.5546875" style="97" customWidth="1"/>
    <col min="773" max="773" width="10.77734375" style="97" customWidth="1"/>
    <col min="774" max="774" width="11.77734375" style="97" customWidth="1"/>
    <col min="775" max="775" width="10.77734375" style="97" customWidth="1"/>
    <col min="776" max="776" width="11.77734375" style="97" customWidth="1"/>
    <col min="777" max="777" width="8" style="97" customWidth="1"/>
    <col min="778" max="778" width="10" style="97" customWidth="1"/>
    <col min="779" max="779" width="9.77734375" style="97" customWidth="1"/>
    <col min="780" max="780" width="7.109375" style="97"/>
    <col min="781" max="781" width="10.6640625" style="97" bestFit="1" customWidth="1"/>
    <col min="782" max="1023" width="7.109375" style="97"/>
    <col min="1024" max="1024" width="8.21875" style="97" customWidth="1"/>
    <col min="1025" max="1025" width="22" style="97" customWidth="1"/>
    <col min="1026" max="1026" width="15.21875" style="97" bestFit="1" customWidth="1"/>
    <col min="1027" max="1027" width="5.88671875" style="97" customWidth="1"/>
    <col min="1028" max="1028" width="8.5546875" style="97" customWidth="1"/>
    <col min="1029" max="1029" width="10.77734375" style="97" customWidth="1"/>
    <col min="1030" max="1030" width="11.77734375" style="97" customWidth="1"/>
    <col min="1031" max="1031" width="10.77734375" style="97" customWidth="1"/>
    <col min="1032" max="1032" width="11.77734375" style="97" customWidth="1"/>
    <col min="1033" max="1033" width="8" style="97" customWidth="1"/>
    <col min="1034" max="1034" width="10" style="97" customWidth="1"/>
    <col min="1035" max="1035" width="9.77734375" style="97" customWidth="1"/>
    <col min="1036" max="1036" width="7.109375" style="97"/>
    <col min="1037" max="1037" width="10.6640625" style="97" bestFit="1" customWidth="1"/>
    <col min="1038" max="1279" width="7.109375" style="97"/>
    <col min="1280" max="1280" width="8.21875" style="97" customWidth="1"/>
    <col min="1281" max="1281" width="22" style="97" customWidth="1"/>
    <col min="1282" max="1282" width="15.21875" style="97" bestFit="1" customWidth="1"/>
    <col min="1283" max="1283" width="5.88671875" style="97" customWidth="1"/>
    <col min="1284" max="1284" width="8.5546875" style="97" customWidth="1"/>
    <col min="1285" max="1285" width="10.77734375" style="97" customWidth="1"/>
    <col min="1286" max="1286" width="11.77734375" style="97" customWidth="1"/>
    <col min="1287" max="1287" width="10.77734375" style="97" customWidth="1"/>
    <col min="1288" max="1288" width="11.77734375" style="97" customWidth="1"/>
    <col min="1289" max="1289" width="8" style="97" customWidth="1"/>
    <col min="1290" max="1290" width="10" style="97" customWidth="1"/>
    <col min="1291" max="1291" width="9.77734375" style="97" customWidth="1"/>
    <col min="1292" max="1292" width="7.109375" style="97"/>
    <col min="1293" max="1293" width="10.6640625" style="97" bestFit="1" customWidth="1"/>
    <col min="1294" max="1535" width="7.109375" style="97"/>
    <col min="1536" max="1536" width="8.21875" style="97" customWidth="1"/>
    <col min="1537" max="1537" width="22" style="97" customWidth="1"/>
    <col min="1538" max="1538" width="15.21875" style="97" bestFit="1" customWidth="1"/>
    <col min="1539" max="1539" width="5.88671875" style="97" customWidth="1"/>
    <col min="1540" max="1540" width="8.5546875" style="97" customWidth="1"/>
    <col min="1541" max="1541" width="10.77734375" style="97" customWidth="1"/>
    <col min="1542" max="1542" width="11.77734375" style="97" customWidth="1"/>
    <col min="1543" max="1543" width="10.77734375" style="97" customWidth="1"/>
    <col min="1544" max="1544" width="11.77734375" style="97" customWidth="1"/>
    <col min="1545" max="1545" width="8" style="97" customWidth="1"/>
    <col min="1546" max="1546" width="10" style="97" customWidth="1"/>
    <col min="1547" max="1547" width="9.77734375" style="97" customWidth="1"/>
    <col min="1548" max="1548" width="7.109375" style="97"/>
    <col min="1549" max="1549" width="10.6640625" style="97" bestFit="1" customWidth="1"/>
    <col min="1550" max="1791" width="7.109375" style="97"/>
    <col min="1792" max="1792" width="8.21875" style="97" customWidth="1"/>
    <col min="1793" max="1793" width="22" style="97" customWidth="1"/>
    <col min="1794" max="1794" width="15.21875" style="97" bestFit="1" customWidth="1"/>
    <col min="1795" max="1795" width="5.88671875" style="97" customWidth="1"/>
    <col min="1796" max="1796" width="8.5546875" style="97" customWidth="1"/>
    <col min="1797" max="1797" width="10.77734375" style="97" customWidth="1"/>
    <col min="1798" max="1798" width="11.77734375" style="97" customWidth="1"/>
    <col min="1799" max="1799" width="10.77734375" style="97" customWidth="1"/>
    <col min="1800" max="1800" width="11.77734375" style="97" customWidth="1"/>
    <col min="1801" max="1801" width="8" style="97" customWidth="1"/>
    <col min="1802" max="1802" width="10" style="97" customWidth="1"/>
    <col min="1803" max="1803" width="9.77734375" style="97" customWidth="1"/>
    <col min="1804" max="1804" width="7.109375" style="97"/>
    <col min="1805" max="1805" width="10.6640625" style="97" bestFit="1" customWidth="1"/>
    <col min="1806" max="2047" width="7.109375" style="97"/>
    <col min="2048" max="2048" width="8.21875" style="97" customWidth="1"/>
    <col min="2049" max="2049" width="22" style="97" customWidth="1"/>
    <col min="2050" max="2050" width="15.21875" style="97" bestFit="1" customWidth="1"/>
    <col min="2051" max="2051" width="5.88671875" style="97" customWidth="1"/>
    <col min="2052" max="2052" width="8.5546875" style="97" customWidth="1"/>
    <col min="2053" max="2053" width="10.77734375" style="97" customWidth="1"/>
    <col min="2054" max="2054" width="11.77734375" style="97" customWidth="1"/>
    <col min="2055" max="2055" width="10.77734375" style="97" customWidth="1"/>
    <col min="2056" max="2056" width="11.77734375" style="97" customWidth="1"/>
    <col min="2057" max="2057" width="8" style="97" customWidth="1"/>
    <col min="2058" max="2058" width="10" style="97" customWidth="1"/>
    <col min="2059" max="2059" width="9.77734375" style="97" customWidth="1"/>
    <col min="2060" max="2060" width="7.109375" style="97"/>
    <col min="2061" max="2061" width="10.6640625" style="97" bestFit="1" customWidth="1"/>
    <col min="2062" max="2303" width="7.109375" style="97"/>
    <col min="2304" max="2304" width="8.21875" style="97" customWidth="1"/>
    <col min="2305" max="2305" width="22" style="97" customWidth="1"/>
    <col min="2306" max="2306" width="15.21875" style="97" bestFit="1" customWidth="1"/>
    <col min="2307" max="2307" width="5.88671875" style="97" customWidth="1"/>
    <col min="2308" max="2308" width="8.5546875" style="97" customWidth="1"/>
    <col min="2309" max="2309" width="10.77734375" style="97" customWidth="1"/>
    <col min="2310" max="2310" width="11.77734375" style="97" customWidth="1"/>
    <col min="2311" max="2311" width="10.77734375" style="97" customWidth="1"/>
    <col min="2312" max="2312" width="11.77734375" style="97" customWidth="1"/>
    <col min="2313" max="2313" width="8" style="97" customWidth="1"/>
    <col min="2314" max="2314" width="10" style="97" customWidth="1"/>
    <col min="2315" max="2315" width="9.77734375" style="97" customWidth="1"/>
    <col min="2316" max="2316" width="7.109375" style="97"/>
    <col min="2317" max="2317" width="10.6640625" style="97" bestFit="1" customWidth="1"/>
    <col min="2318" max="2559" width="7.109375" style="97"/>
    <col min="2560" max="2560" width="8.21875" style="97" customWidth="1"/>
    <col min="2561" max="2561" width="22" style="97" customWidth="1"/>
    <col min="2562" max="2562" width="15.21875" style="97" bestFit="1" customWidth="1"/>
    <col min="2563" max="2563" width="5.88671875" style="97" customWidth="1"/>
    <col min="2564" max="2564" width="8.5546875" style="97" customWidth="1"/>
    <col min="2565" max="2565" width="10.77734375" style="97" customWidth="1"/>
    <col min="2566" max="2566" width="11.77734375" style="97" customWidth="1"/>
    <col min="2567" max="2567" width="10.77734375" style="97" customWidth="1"/>
    <col min="2568" max="2568" width="11.77734375" style="97" customWidth="1"/>
    <col min="2569" max="2569" width="8" style="97" customWidth="1"/>
    <col min="2570" max="2570" width="10" style="97" customWidth="1"/>
    <col min="2571" max="2571" width="9.77734375" style="97" customWidth="1"/>
    <col min="2572" max="2572" width="7.109375" style="97"/>
    <col min="2573" max="2573" width="10.6640625" style="97" bestFit="1" customWidth="1"/>
    <col min="2574" max="2815" width="7.109375" style="97"/>
    <col min="2816" max="2816" width="8.21875" style="97" customWidth="1"/>
    <col min="2817" max="2817" width="22" style="97" customWidth="1"/>
    <col min="2818" max="2818" width="15.21875" style="97" bestFit="1" customWidth="1"/>
    <col min="2819" max="2819" width="5.88671875" style="97" customWidth="1"/>
    <col min="2820" max="2820" width="8.5546875" style="97" customWidth="1"/>
    <col min="2821" max="2821" width="10.77734375" style="97" customWidth="1"/>
    <col min="2822" max="2822" width="11.77734375" style="97" customWidth="1"/>
    <col min="2823" max="2823" width="10.77734375" style="97" customWidth="1"/>
    <col min="2824" max="2824" width="11.77734375" style="97" customWidth="1"/>
    <col min="2825" max="2825" width="8" style="97" customWidth="1"/>
    <col min="2826" max="2826" width="10" style="97" customWidth="1"/>
    <col min="2827" max="2827" width="9.77734375" style="97" customWidth="1"/>
    <col min="2828" max="2828" width="7.109375" style="97"/>
    <col min="2829" max="2829" width="10.6640625" style="97" bestFit="1" customWidth="1"/>
    <col min="2830" max="3071" width="7.109375" style="97"/>
    <col min="3072" max="3072" width="8.21875" style="97" customWidth="1"/>
    <col min="3073" max="3073" width="22" style="97" customWidth="1"/>
    <col min="3074" max="3074" width="15.21875" style="97" bestFit="1" customWidth="1"/>
    <col min="3075" max="3075" width="5.88671875" style="97" customWidth="1"/>
    <col min="3076" max="3076" width="8.5546875" style="97" customWidth="1"/>
    <col min="3077" max="3077" width="10.77734375" style="97" customWidth="1"/>
    <col min="3078" max="3078" width="11.77734375" style="97" customWidth="1"/>
    <col min="3079" max="3079" width="10.77734375" style="97" customWidth="1"/>
    <col min="3080" max="3080" width="11.77734375" style="97" customWidth="1"/>
    <col min="3081" max="3081" width="8" style="97" customWidth="1"/>
    <col min="3082" max="3082" width="10" style="97" customWidth="1"/>
    <col min="3083" max="3083" width="9.77734375" style="97" customWidth="1"/>
    <col min="3084" max="3084" width="7.109375" style="97"/>
    <col min="3085" max="3085" width="10.6640625" style="97" bestFit="1" customWidth="1"/>
    <col min="3086" max="3327" width="7.109375" style="97"/>
    <col min="3328" max="3328" width="8.21875" style="97" customWidth="1"/>
    <col min="3329" max="3329" width="22" style="97" customWidth="1"/>
    <col min="3330" max="3330" width="15.21875" style="97" bestFit="1" customWidth="1"/>
    <col min="3331" max="3331" width="5.88671875" style="97" customWidth="1"/>
    <col min="3332" max="3332" width="8.5546875" style="97" customWidth="1"/>
    <col min="3333" max="3333" width="10.77734375" style="97" customWidth="1"/>
    <col min="3334" max="3334" width="11.77734375" style="97" customWidth="1"/>
    <col min="3335" max="3335" width="10.77734375" style="97" customWidth="1"/>
    <col min="3336" max="3336" width="11.77734375" style="97" customWidth="1"/>
    <col min="3337" max="3337" width="8" style="97" customWidth="1"/>
    <col min="3338" max="3338" width="10" style="97" customWidth="1"/>
    <col min="3339" max="3339" width="9.77734375" style="97" customWidth="1"/>
    <col min="3340" max="3340" width="7.109375" style="97"/>
    <col min="3341" max="3341" width="10.6640625" style="97" bestFit="1" customWidth="1"/>
    <col min="3342" max="3583" width="7.109375" style="97"/>
    <col min="3584" max="3584" width="8.21875" style="97" customWidth="1"/>
    <col min="3585" max="3585" width="22" style="97" customWidth="1"/>
    <col min="3586" max="3586" width="15.21875" style="97" bestFit="1" customWidth="1"/>
    <col min="3587" max="3587" width="5.88671875" style="97" customWidth="1"/>
    <col min="3588" max="3588" width="8.5546875" style="97" customWidth="1"/>
    <col min="3589" max="3589" width="10.77734375" style="97" customWidth="1"/>
    <col min="3590" max="3590" width="11.77734375" style="97" customWidth="1"/>
    <col min="3591" max="3591" width="10.77734375" style="97" customWidth="1"/>
    <col min="3592" max="3592" width="11.77734375" style="97" customWidth="1"/>
    <col min="3593" max="3593" width="8" style="97" customWidth="1"/>
    <col min="3594" max="3594" width="10" style="97" customWidth="1"/>
    <col min="3595" max="3595" width="9.77734375" style="97" customWidth="1"/>
    <col min="3596" max="3596" width="7.109375" style="97"/>
    <col min="3597" max="3597" width="10.6640625" style="97" bestFit="1" customWidth="1"/>
    <col min="3598" max="3839" width="7.109375" style="97"/>
    <col min="3840" max="3840" width="8.21875" style="97" customWidth="1"/>
    <col min="3841" max="3841" width="22" style="97" customWidth="1"/>
    <col min="3842" max="3842" width="15.21875" style="97" bestFit="1" customWidth="1"/>
    <col min="3843" max="3843" width="5.88671875" style="97" customWidth="1"/>
    <col min="3844" max="3844" width="8.5546875" style="97" customWidth="1"/>
    <col min="3845" max="3845" width="10.77734375" style="97" customWidth="1"/>
    <col min="3846" max="3846" width="11.77734375" style="97" customWidth="1"/>
    <col min="3847" max="3847" width="10.77734375" style="97" customWidth="1"/>
    <col min="3848" max="3848" width="11.77734375" style="97" customWidth="1"/>
    <col min="3849" max="3849" width="8" style="97" customWidth="1"/>
    <col min="3850" max="3850" width="10" style="97" customWidth="1"/>
    <col min="3851" max="3851" width="9.77734375" style="97" customWidth="1"/>
    <col min="3852" max="3852" width="7.109375" style="97"/>
    <col min="3853" max="3853" width="10.6640625" style="97" bestFit="1" customWidth="1"/>
    <col min="3854" max="4095" width="7.109375" style="97"/>
    <col min="4096" max="4096" width="8.21875" style="97" customWidth="1"/>
    <col min="4097" max="4097" width="22" style="97" customWidth="1"/>
    <col min="4098" max="4098" width="15.21875" style="97" bestFit="1" customWidth="1"/>
    <col min="4099" max="4099" width="5.88671875" style="97" customWidth="1"/>
    <col min="4100" max="4100" width="8.5546875" style="97" customWidth="1"/>
    <col min="4101" max="4101" width="10.77734375" style="97" customWidth="1"/>
    <col min="4102" max="4102" width="11.77734375" style="97" customWidth="1"/>
    <col min="4103" max="4103" width="10.77734375" style="97" customWidth="1"/>
    <col min="4104" max="4104" width="11.77734375" style="97" customWidth="1"/>
    <col min="4105" max="4105" width="8" style="97" customWidth="1"/>
    <col min="4106" max="4106" width="10" style="97" customWidth="1"/>
    <col min="4107" max="4107" width="9.77734375" style="97" customWidth="1"/>
    <col min="4108" max="4108" width="7.109375" style="97"/>
    <col min="4109" max="4109" width="10.6640625" style="97" bestFit="1" customWidth="1"/>
    <col min="4110" max="4351" width="7.109375" style="97"/>
    <col min="4352" max="4352" width="8.21875" style="97" customWidth="1"/>
    <col min="4353" max="4353" width="22" style="97" customWidth="1"/>
    <col min="4354" max="4354" width="15.21875" style="97" bestFit="1" customWidth="1"/>
    <col min="4355" max="4355" width="5.88671875" style="97" customWidth="1"/>
    <col min="4356" max="4356" width="8.5546875" style="97" customWidth="1"/>
    <col min="4357" max="4357" width="10.77734375" style="97" customWidth="1"/>
    <col min="4358" max="4358" width="11.77734375" style="97" customWidth="1"/>
    <col min="4359" max="4359" width="10.77734375" style="97" customWidth="1"/>
    <col min="4360" max="4360" width="11.77734375" style="97" customWidth="1"/>
    <col min="4361" max="4361" width="8" style="97" customWidth="1"/>
    <col min="4362" max="4362" width="10" style="97" customWidth="1"/>
    <col min="4363" max="4363" width="9.77734375" style="97" customWidth="1"/>
    <col min="4364" max="4364" width="7.109375" style="97"/>
    <col min="4365" max="4365" width="10.6640625" style="97" bestFit="1" customWidth="1"/>
    <col min="4366" max="4607" width="7.109375" style="97"/>
    <col min="4608" max="4608" width="8.21875" style="97" customWidth="1"/>
    <col min="4609" max="4609" width="22" style="97" customWidth="1"/>
    <col min="4610" max="4610" width="15.21875" style="97" bestFit="1" customWidth="1"/>
    <col min="4611" max="4611" width="5.88671875" style="97" customWidth="1"/>
    <col min="4612" max="4612" width="8.5546875" style="97" customWidth="1"/>
    <col min="4613" max="4613" width="10.77734375" style="97" customWidth="1"/>
    <col min="4614" max="4614" width="11.77734375" style="97" customWidth="1"/>
    <col min="4615" max="4615" width="10.77734375" style="97" customWidth="1"/>
    <col min="4616" max="4616" width="11.77734375" style="97" customWidth="1"/>
    <col min="4617" max="4617" width="8" style="97" customWidth="1"/>
    <col min="4618" max="4618" width="10" style="97" customWidth="1"/>
    <col min="4619" max="4619" width="9.77734375" style="97" customWidth="1"/>
    <col min="4620" max="4620" width="7.109375" style="97"/>
    <col min="4621" max="4621" width="10.6640625" style="97" bestFit="1" customWidth="1"/>
    <col min="4622" max="4863" width="7.109375" style="97"/>
    <col min="4864" max="4864" width="8.21875" style="97" customWidth="1"/>
    <col min="4865" max="4865" width="22" style="97" customWidth="1"/>
    <col min="4866" max="4866" width="15.21875" style="97" bestFit="1" customWidth="1"/>
    <col min="4867" max="4867" width="5.88671875" style="97" customWidth="1"/>
    <col min="4868" max="4868" width="8.5546875" style="97" customWidth="1"/>
    <col min="4869" max="4869" width="10.77734375" style="97" customWidth="1"/>
    <col min="4870" max="4870" width="11.77734375" style="97" customWidth="1"/>
    <col min="4871" max="4871" width="10.77734375" style="97" customWidth="1"/>
    <col min="4872" max="4872" width="11.77734375" style="97" customWidth="1"/>
    <col min="4873" max="4873" width="8" style="97" customWidth="1"/>
    <col min="4874" max="4874" width="10" style="97" customWidth="1"/>
    <col min="4875" max="4875" width="9.77734375" style="97" customWidth="1"/>
    <col min="4876" max="4876" width="7.109375" style="97"/>
    <col min="4877" max="4877" width="10.6640625" style="97" bestFit="1" customWidth="1"/>
    <col min="4878" max="5119" width="7.109375" style="97"/>
    <col min="5120" max="5120" width="8.21875" style="97" customWidth="1"/>
    <col min="5121" max="5121" width="22" style="97" customWidth="1"/>
    <col min="5122" max="5122" width="15.21875" style="97" bestFit="1" customWidth="1"/>
    <col min="5123" max="5123" width="5.88671875" style="97" customWidth="1"/>
    <col min="5124" max="5124" width="8.5546875" style="97" customWidth="1"/>
    <col min="5125" max="5125" width="10.77734375" style="97" customWidth="1"/>
    <col min="5126" max="5126" width="11.77734375" style="97" customWidth="1"/>
    <col min="5127" max="5127" width="10.77734375" style="97" customWidth="1"/>
    <col min="5128" max="5128" width="11.77734375" style="97" customWidth="1"/>
    <col min="5129" max="5129" width="8" style="97" customWidth="1"/>
    <col min="5130" max="5130" width="10" style="97" customWidth="1"/>
    <col min="5131" max="5131" width="9.77734375" style="97" customWidth="1"/>
    <col min="5132" max="5132" width="7.109375" style="97"/>
    <col min="5133" max="5133" width="10.6640625" style="97" bestFit="1" customWidth="1"/>
    <col min="5134" max="5375" width="7.109375" style="97"/>
    <col min="5376" max="5376" width="8.21875" style="97" customWidth="1"/>
    <col min="5377" max="5377" width="22" style="97" customWidth="1"/>
    <col min="5378" max="5378" width="15.21875" style="97" bestFit="1" customWidth="1"/>
    <col min="5379" max="5379" width="5.88671875" style="97" customWidth="1"/>
    <col min="5380" max="5380" width="8.5546875" style="97" customWidth="1"/>
    <col min="5381" max="5381" width="10.77734375" style="97" customWidth="1"/>
    <col min="5382" max="5382" width="11.77734375" style="97" customWidth="1"/>
    <col min="5383" max="5383" width="10.77734375" style="97" customWidth="1"/>
    <col min="5384" max="5384" width="11.77734375" style="97" customWidth="1"/>
    <col min="5385" max="5385" width="8" style="97" customWidth="1"/>
    <col min="5386" max="5386" width="10" style="97" customWidth="1"/>
    <col min="5387" max="5387" width="9.77734375" style="97" customWidth="1"/>
    <col min="5388" max="5388" width="7.109375" style="97"/>
    <col min="5389" max="5389" width="10.6640625" style="97" bestFit="1" customWidth="1"/>
    <col min="5390" max="5631" width="7.109375" style="97"/>
    <col min="5632" max="5632" width="8.21875" style="97" customWidth="1"/>
    <col min="5633" max="5633" width="22" style="97" customWidth="1"/>
    <col min="5634" max="5634" width="15.21875" style="97" bestFit="1" customWidth="1"/>
    <col min="5635" max="5635" width="5.88671875" style="97" customWidth="1"/>
    <col min="5636" max="5636" width="8.5546875" style="97" customWidth="1"/>
    <col min="5637" max="5637" width="10.77734375" style="97" customWidth="1"/>
    <col min="5638" max="5638" width="11.77734375" style="97" customWidth="1"/>
    <col min="5639" max="5639" width="10.77734375" style="97" customWidth="1"/>
    <col min="5640" max="5640" width="11.77734375" style="97" customWidth="1"/>
    <col min="5641" max="5641" width="8" style="97" customWidth="1"/>
    <col min="5642" max="5642" width="10" style="97" customWidth="1"/>
    <col min="5643" max="5643" width="9.77734375" style="97" customWidth="1"/>
    <col min="5644" max="5644" width="7.109375" style="97"/>
    <col min="5645" max="5645" width="10.6640625" style="97" bestFit="1" customWidth="1"/>
    <col min="5646" max="5887" width="7.109375" style="97"/>
    <col min="5888" max="5888" width="8.21875" style="97" customWidth="1"/>
    <col min="5889" max="5889" width="22" style="97" customWidth="1"/>
    <col min="5890" max="5890" width="15.21875" style="97" bestFit="1" customWidth="1"/>
    <col min="5891" max="5891" width="5.88671875" style="97" customWidth="1"/>
    <col min="5892" max="5892" width="8.5546875" style="97" customWidth="1"/>
    <col min="5893" max="5893" width="10.77734375" style="97" customWidth="1"/>
    <col min="5894" max="5894" width="11.77734375" style="97" customWidth="1"/>
    <col min="5895" max="5895" width="10.77734375" style="97" customWidth="1"/>
    <col min="5896" max="5896" width="11.77734375" style="97" customWidth="1"/>
    <col min="5897" max="5897" width="8" style="97" customWidth="1"/>
    <col min="5898" max="5898" width="10" style="97" customWidth="1"/>
    <col min="5899" max="5899" width="9.77734375" style="97" customWidth="1"/>
    <col min="5900" max="5900" width="7.109375" style="97"/>
    <col min="5901" max="5901" width="10.6640625" style="97" bestFit="1" customWidth="1"/>
    <col min="5902" max="6143" width="7.109375" style="97"/>
    <col min="6144" max="6144" width="8.21875" style="97" customWidth="1"/>
    <col min="6145" max="6145" width="22" style="97" customWidth="1"/>
    <col min="6146" max="6146" width="15.21875" style="97" bestFit="1" customWidth="1"/>
    <col min="6147" max="6147" width="5.88671875" style="97" customWidth="1"/>
    <col min="6148" max="6148" width="8.5546875" style="97" customWidth="1"/>
    <col min="6149" max="6149" width="10.77734375" style="97" customWidth="1"/>
    <col min="6150" max="6150" width="11.77734375" style="97" customWidth="1"/>
    <col min="6151" max="6151" width="10.77734375" style="97" customWidth="1"/>
    <col min="6152" max="6152" width="11.77734375" style="97" customWidth="1"/>
    <col min="6153" max="6153" width="8" style="97" customWidth="1"/>
    <col min="6154" max="6154" width="10" style="97" customWidth="1"/>
    <col min="6155" max="6155" width="9.77734375" style="97" customWidth="1"/>
    <col min="6156" max="6156" width="7.109375" style="97"/>
    <col min="6157" max="6157" width="10.6640625" style="97" bestFit="1" customWidth="1"/>
    <col min="6158" max="6399" width="7.109375" style="97"/>
    <col min="6400" max="6400" width="8.21875" style="97" customWidth="1"/>
    <col min="6401" max="6401" width="22" style="97" customWidth="1"/>
    <col min="6402" max="6402" width="15.21875" style="97" bestFit="1" customWidth="1"/>
    <col min="6403" max="6403" width="5.88671875" style="97" customWidth="1"/>
    <col min="6404" max="6404" width="8.5546875" style="97" customWidth="1"/>
    <col min="6405" max="6405" width="10.77734375" style="97" customWidth="1"/>
    <col min="6406" max="6406" width="11.77734375" style="97" customWidth="1"/>
    <col min="6407" max="6407" width="10.77734375" style="97" customWidth="1"/>
    <col min="6408" max="6408" width="11.77734375" style="97" customWidth="1"/>
    <col min="6409" max="6409" width="8" style="97" customWidth="1"/>
    <col min="6410" max="6410" width="10" style="97" customWidth="1"/>
    <col min="6411" max="6411" width="9.77734375" style="97" customWidth="1"/>
    <col min="6412" max="6412" width="7.109375" style="97"/>
    <col min="6413" max="6413" width="10.6640625" style="97" bestFit="1" customWidth="1"/>
    <col min="6414" max="6655" width="7.109375" style="97"/>
    <col min="6656" max="6656" width="8.21875" style="97" customWidth="1"/>
    <col min="6657" max="6657" width="22" style="97" customWidth="1"/>
    <col min="6658" max="6658" width="15.21875" style="97" bestFit="1" customWidth="1"/>
    <col min="6659" max="6659" width="5.88671875" style="97" customWidth="1"/>
    <col min="6660" max="6660" width="8.5546875" style="97" customWidth="1"/>
    <col min="6661" max="6661" width="10.77734375" style="97" customWidth="1"/>
    <col min="6662" max="6662" width="11.77734375" style="97" customWidth="1"/>
    <col min="6663" max="6663" width="10.77734375" style="97" customWidth="1"/>
    <col min="6664" max="6664" width="11.77734375" style="97" customWidth="1"/>
    <col min="6665" max="6665" width="8" style="97" customWidth="1"/>
    <col min="6666" max="6666" width="10" style="97" customWidth="1"/>
    <col min="6667" max="6667" width="9.77734375" style="97" customWidth="1"/>
    <col min="6668" max="6668" width="7.109375" style="97"/>
    <col min="6669" max="6669" width="10.6640625" style="97" bestFit="1" customWidth="1"/>
    <col min="6670" max="6911" width="7.109375" style="97"/>
    <col min="6912" max="6912" width="8.21875" style="97" customWidth="1"/>
    <col min="6913" max="6913" width="22" style="97" customWidth="1"/>
    <col min="6914" max="6914" width="15.21875" style="97" bestFit="1" customWidth="1"/>
    <col min="6915" max="6915" width="5.88671875" style="97" customWidth="1"/>
    <col min="6916" max="6916" width="8.5546875" style="97" customWidth="1"/>
    <col min="6917" max="6917" width="10.77734375" style="97" customWidth="1"/>
    <col min="6918" max="6918" width="11.77734375" style="97" customWidth="1"/>
    <col min="6919" max="6919" width="10.77734375" style="97" customWidth="1"/>
    <col min="6920" max="6920" width="11.77734375" style="97" customWidth="1"/>
    <col min="6921" max="6921" width="8" style="97" customWidth="1"/>
    <col min="6922" max="6922" width="10" style="97" customWidth="1"/>
    <col min="6923" max="6923" width="9.77734375" style="97" customWidth="1"/>
    <col min="6924" max="6924" width="7.109375" style="97"/>
    <col min="6925" max="6925" width="10.6640625" style="97" bestFit="1" customWidth="1"/>
    <col min="6926" max="7167" width="7.109375" style="97"/>
    <col min="7168" max="7168" width="8.21875" style="97" customWidth="1"/>
    <col min="7169" max="7169" width="22" style="97" customWidth="1"/>
    <col min="7170" max="7170" width="15.21875" style="97" bestFit="1" customWidth="1"/>
    <col min="7171" max="7171" width="5.88671875" style="97" customWidth="1"/>
    <col min="7172" max="7172" width="8.5546875" style="97" customWidth="1"/>
    <col min="7173" max="7173" width="10.77734375" style="97" customWidth="1"/>
    <col min="7174" max="7174" width="11.77734375" style="97" customWidth="1"/>
    <col min="7175" max="7175" width="10.77734375" style="97" customWidth="1"/>
    <col min="7176" max="7176" width="11.77734375" style="97" customWidth="1"/>
    <col min="7177" max="7177" width="8" style="97" customWidth="1"/>
    <col min="7178" max="7178" width="10" style="97" customWidth="1"/>
    <col min="7179" max="7179" width="9.77734375" style="97" customWidth="1"/>
    <col min="7180" max="7180" width="7.109375" style="97"/>
    <col min="7181" max="7181" width="10.6640625" style="97" bestFit="1" customWidth="1"/>
    <col min="7182" max="7423" width="7.109375" style="97"/>
    <col min="7424" max="7424" width="8.21875" style="97" customWidth="1"/>
    <col min="7425" max="7425" width="22" style="97" customWidth="1"/>
    <col min="7426" max="7426" width="15.21875" style="97" bestFit="1" customWidth="1"/>
    <col min="7427" max="7427" width="5.88671875" style="97" customWidth="1"/>
    <col min="7428" max="7428" width="8.5546875" style="97" customWidth="1"/>
    <col min="7429" max="7429" width="10.77734375" style="97" customWidth="1"/>
    <col min="7430" max="7430" width="11.77734375" style="97" customWidth="1"/>
    <col min="7431" max="7431" width="10.77734375" style="97" customWidth="1"/>
    <col min="7432" max="7432" width="11.77734375" style="97" customWidth="1"/>
    <col min="7433" max="7433" width="8" style="97" customWidth="1"/>
    <col min="7434" max="7434" width="10" style="97" customWidth="1"/>
    <col min="7435" max="7435" width="9.77734375" style="97" customWidth="1"/>
    <col min="7436" max="7436" width="7.109375" style="97"/>
    <col min="7437" max="7437" width="10.6640625" style="97" bestFit="1" customWidth="1"/>
    <col min="7438" max="7679" width="7.109375" style="97"/>
    <col min="7680" max="7680" width="8.21875" style="97" customWidth="1"/>
    <col min="7681" max="7681" width="22" style="97" customWidth="1"/>
    <col min="7682" max="7682" width="15.21875" style="97" bestFit="1" customWidth="1"/>
    <col min="7683" max="7683" width="5.88671875" style="97" customWidth="1"/>
    <col min="7684" max="7684" width="8.5546875" style="97" customWidth="1"/>
    <col min="7685" max="7685" width="10.77734375" style="97" customWidth="1"/>
    <col min="7686" max="7686" width="11.77734375" style="97" customWidth="1"/>
    <col min="7687" max="7687" width="10.77734375" style="97" customWidth="1"/>
    <col min="7688" max="7688" width="11.77734375" style="97" customWidth="1"/>
    <col min="7689" max="7689" width="8" style="97" customWidth="1"/>
    <col min="7690" max="7690" width="10" style="97" customWidth="1"/>
    <col min="7691" max="7691" width="9.77734375" style="97" customWidth="1"/>
    <col min="7692" max="7692" width="7.109375" style="97"/>
    <col min="7693" max="7693" width="10.6640625" style="97" bestFit="1" customWidth="1"/>
    <col min="7694" max="7935" width="7.109375" style="97"/>
    <col min="7936" max="7936" width="8.21875" style="97" customWidth="1"/>
    <col min="7937" max="7937" width="22" style="97" customWidth="1"/>
    <col min="7938" max="7938" width="15.21875" style="97" bestFit="1" customWidth="1"/>
    <col min="7939" max="7939" width="5.88671875" style="97" customWidth="1"/>
    <col min="7940" max="7940" width="8.5546875" style="97" customWidth="1"/>
    <col min="7941" max="7941" width="10.77734375" style="97" customWidth="1"/>
    <col min="7942" max="7942" width="11.77734375" style="97" customWidth="1"/>
    <col min="7943" max="7943" width="10.77734375" style="97" customWidth="1"/>
    <col min="7944" max="7944" width="11.77734375" style="97" customWidth="1"/>
    <col min="7945" max="7945" width="8" style="97" customWidth="1"/>
    <col min="7946" max="7946" width="10" style="97" customWidth="1"/>
    <col min="7947" max="7947" width="9.77734375" style="97" customWidth="1"/>
    <col min="7948" max="7948" width="7.109375" style="97"/>
    <col min="7949" max="7949" width="10.6640625" style="97" bestFit="1" customWidth="1"/>
    <col min="7950" max="8191" width="7.109375" style="97"/>
    <col min="8192" max="8192" width="8.21875" style="97" customWidth="1"/>
    <col min="8193" max="8193" width="22" style="97" customWidth="1"/>
    <col min="8194" max="8194" width="15.21875" style="97" bestFit="1" customWidth="1"/>
    <col min="8195" max="8195" width="5.88671875" style="97" customWidth="1"/>
    <col min="8196" max="8196" width="8.5546875" style="97" customWidth="1"/>
    <col min="8197" max="8197" width="10.77734375" style="97" customWidth="1"/>
    <col min="8198" max="8198" width="11.77734375" style="97" customWidth="1"/>
    <col min="8199" max="8199" width="10.77734375" style="97" customWidth="1"/>
    <col min="8200" max="8200" width="11.77734375" style="97" customWidth="1"/>
    <col min="8201" max="8201" width="8" style="97" customWidth="1"/>
    <col min="8202" max="8202" width="10" style="97" customWidth="1"/>
    <col min="8203" max="8203" width="9.77734375" style="97" customWidth="1"/>
    <col min="8204" max="8204" width="7.109375" style="97"/>
    <col min="8205" max="8205" width="10.6640625" style="97" bestFit="1" customWidth="1"/>
    <col min="8206" max="8447" width="7.109375" style="97"/>
    <col min="8448" max="8448" width="8.21875" style="97" customWidth="1"/>
    <col min="8449" max="8449" width="22" style="97" customWidth="1"/>
    <col min="8450" max="8450" width="15.21875" style="97" bestFit="1" customWidth="1"/>
    <col min="8451" max="8451" width="5.88671875" style="97" customWidth="1"/>
    <col min="8452" max="8452" width="8.5546875" style="97" customWidth="1"/>
    <col min="8453" max="8453" width="10.77734375" style="97" customWidth="1"/>
    <col min="8454" max="8454" width="11.77734375" style="97" customWidth="1"/>
    <col min="8455" max="8455" width="10.77734375" style="97" customWidth="1"/>
    <col min="8456" max="8456" width="11.77734375" style="97" customWidth="1"/>
    <col min="8457" max="8457" width="8" style="97" customWidth="1"/>
    <col min="8458" max="8458" width="10" style="97" customWidth="1"/>
    <col min="8459" max="8459" width="9.77734375" style="97" customWidth="1"/>
    <col min="8460" max="8460" width="7.109375" style="97"/>
    <col min="8461" max="8461" width="10.6640625" style="97" bestFit="1" customWidth="1"/>
    <col min="8462" max="8703" width="7.109375" style="97"/>
    <col min="8704" max="8704" width="8.21875" style="97" customWidth="1"/>
    <col min="8705" max="8705" width="22" style="97" customWidth="1"/>
    <col min="8706" max="8706" width="15.21875" style="97" bestFit="1" customWidth="1"/>
    <col min="8707" max="8707" width="5.88671875" style="97" customWidth="1"/>
    <col min="8708" max="8708" width="8.5546875" style="97" customWidth="1"/>
    <col min="8709" max="8709" width="10.77734375" style="97" customWidth="1"/>
    <col min="8710" max="8710" width="11.77734375" style="97" customWidth="1"/>
    <col min="8711" max="8711" width="10.77734375" style="97" customWidth="1"/>
    <col min="8712" max="8712" width="11.77734375" style="97" customWidth="1"/>
    <col min="8713" max="8713" width="8" style="97" customWidth="1"/>
    <col min="8714" max="8714" width="10" style="97" customWidth="1"/>
    <col min="8715" max="8715" width="9.77734375" style="97" customWidth="1"/>
    <col min="8716" max="8716" width="7.109375" style="97"/>
    <col min="8717" max="8717" width="10.6640625" style="97" bestFit="1" customWidth="1"/>
    <col min="8718" max="8959" width="7.109375" style="97"/>
    <col min="8960" max="8960" width="8.21875" style="97" customWidth="1"/>
    <col min="8961" max="8961" width="22" style="97" customWidth="1"/>
    <col min="8962" max="8962" width="15.21875" style="97" bestFit="1" customWidth="1"/>
    <col min="8963" max="8963" width="5.88671875" style="97" customWidth="1"/>
    <col min="8964" max="8964" width="8.5546875" style="97" customWidth="1"/>
    <col min="8965" max="8965" width="10.77734375" style="97" customWidth="1"/>
    <col min="8966" max="8966" width="11.77734375" style="97" customWidth="1"/>
    <col min="8967" max="8967" width="10.77734375" style="97" customWidth="1"/>
    <col min="8968" max="8968" width="11.77734375" style="97" customWidth="1"/>
    <col min="8969" max="8969" width="8" style="97" customWidth="1"/>
    <col min="8970" max="8970" width="10" style="97" customWidth="1"/>
    <col min="8971" max="8971" width="9.77734375" style="97" customWidth="1"/>
    <col min="8972" max="8972" width="7.109375" style="97"/>
    <col min="8973" max="8973" width="10.6640625" style="97" bestFit="1" customWidth="1"/>
    <col min="8974" max="9215" width="7.109375" style="97"/>
    <col min="9216" max="9216" width="8.21875" style="97" customWidth="1"/>
    <col min="9217" max="9217" width="22" style="97" customWidth="1"/>
    <col min="9218" max="9218" width="15.21875" style="97" bestFit="1" customWidth="1"/>
    <col min="9219" max="9219" width="5.88671875" style="97" customWidth="1"/>
    <col min="9220" max="9220" width="8.5546875" style="97" customWidth="1"/>
    <col min="9221" max="9221" width="10.77734375" style="97" customWidth="1"/>
    <col min="9222" max="9222" width="11.77734375" style="97" customWidth="1"/>
    <col min="9223" max="9223" width="10.77734375" style="97" customWidth="1"/>
    <col min="9224" max="9224" width="11.77734375" style="97" customWidth="1"/>
    <col min="9225" max="9225" width="8" style="97" customWidth="1"/>
    <col min="9226" max="9226" width="10" style="97" customWidth="1"/>
    <col min="9227" max="9227" width="9.77734375" style="97" customWidth="1"/>
    <col min="9228" max="9228" width="7.109375" style="97"/>
    <col min="9229" max="9229" width="10.6640625" style="97" bestFit="1" customWidth="1"/>
    <col min="9230" max="9471" width="7.109375" style="97"/>
    <col min="9472" max="9472" width="8.21875" style="97" customWidth="1"/>
    <col min="9473" max="9473" width="22" style="97" customWidth="1"/>
    <col min="9474" max="9474" width="15.21875" style="97" bestFit="1" customWidth="1"/>
    <col min="9475" max="9475" width="5.88671875" style="97" customWidth="1"/>
    <col min="9476" max="9476" width="8.5546875" style="97" customWidth="1"/>
    <col min="9477" max="9477" width="10.77734375" style="97" customWidth="1"/>
    <col min="9478" max="9478" width="11.77734375" style="97" customWidth="1"/>
    <col min="9479" max="9479" width="10.77734375" style="97" customWidth="1"/>
    <col min="9480" max="9480" width="11.77734375" style="97" customWidth="1"/>
    <col min="9481" max="9481" width="8" style="97" customWidth="1"/>
    <col min="9482" max="9482" width="10" style="97" customWidth="1"/>
    <col min="9483" max="9483" width="9.77734375" style="97" customWidth="1"/>
    <col min="9484" max="9484" width="7.109375" style="97"/>
    <col min="9485" max="9485" width="10.6640625" style="97" bestFit="1" customWidth="1"/>
    <col min="9486" max="9727" width="7.109375" style="97"/>
    <col min="9728" max="9728" width="8.21875" style="97" customWidth="1"/>
    <col min="9729" max="9729" width="22" style="97" customWidth="1"/>
    <col min="9730" max="9730" width="15.21875" style="97" bestFit="1" customWidth="1"/>
    <col min="9731" max="9731" width="5.88671875" style="97" customWidth="1"/>
    <col min="9732" max="9732" width="8.5546875" style="97" customWidth="1"/>
    <col min="9733" max="9733" width="10.77734375" style="97" customWidth="1"/>
    <col min="9734" max="9734" width="11.77734375" style="97" customWidth="1"/>
    <col min="9735" max="9735" width="10.77734375" style="97" customWidth="1"/>
    <col min="9736" max="9736" width="11.77734375" style="97" customWidth="1"/>
    <col min="9737" max="9737" width="8" style="97" customWidth="1"/>
    <col min="9738" max="9738" width="10" style="97" customWidth="1"/>
    <col min="9739" max="9739" width="9.77734375" style="97" customWidth="1"/>
    <col min="9740" max="9740" width="7.109375" style="97"/>
    <col min="9741" max="9741" width="10.6640625" style="97" bestFit="1" customWidth="1"/>
    <col min="9742" max="9983" width="7.109375" style="97"/>
    <col min="9984" max="9984" width="8.21875" style="97" customWidth="1"/>
    <col min="9985" max="9985" width="22" style="97" customWidth="1"/>
    <col min="9986" max="9986" width="15.21875" style="97" bestFit="1" customWidth="1"/>
    <col min="9987" max="9987" width="5.88671875" style="97" customWidth="1"/>
    <col min="9988" max="9988" width="8.5546875" style="97" customWidth="1"/>
    <col min="9989" max="9989" width="10.77734375" style="97" customWidth="1"/>
    <col min="9990" max="9990" width="11.77734375" style="97" customWidth="1"/>
    <col min="9991" max="9991" width="10.77734375" style="97" customWidth="1"/>
    <col min="9992" max="9992" width="11.77734375" style="97" customWidth="1"/>
    <col min="9993" max="9993" width="8" style="97" customWidth="1"/>
    <col min="9994" max="9994" width="10" style="97" customWidth="1"/>
    <col min="9995" max="9995" width="9.77734375" style="97" customWidth="1"/>
    <col min="9996" max="9996" width="7.109375" style="97"/>
    <col min="9997" max="9997" width="10.6640625" style="97" bestFit="1" customWidth="1"/>
    <col min="9998" max="10239" width="7.109375" style="97"/>
    <col min="10240" max="10240" width="8.21875" style="97" customWidth="1"/>
    <col min="10241" max="10241" width="22" style="97" customWidth="1"/>
    <col min="10242" max="10242" width="15.21875" style="97" bestFit="1" customWidth="1"/>
    <col min="10243" max="10243" width="5.88671875" style="97" customWidth="1"/>
    <col min="10244" max="10244" width="8.5546875" style="97" customWidth="1"/>
    <col min="10245" max="10245" width="10.77734375" style="97" customWidth="1"/>
    <col min="10246" max="10246" width="11.77734375" style="97" customWidth="1"/>
    <col min="10247" max="10247" width="10.77734375" style="97" customWidth="1"/>
    <col min="10248" max="10248" width="11.77734375" style="97" customWidth="1"/>
    <col min="10249" max="10249" width="8" style="97" customWidth="1"/>
    <col min="10250" max="10250" width="10" style="97" customWidth="1"/>
    <col min="10251" max="10251" width="9.77734375" style="97" customWidth="1"/>
    <col min="10252" max="10252" width="7.109375" style="97"/>
    <col min="10253" max="10253" width="10.6640625" style="97" bestFit="1" customWidth="1"/>
    <col min="10254" max="10495" width="7.109375" style="97"/>
    <col min="10496" max="10496" width="8.21875" style="97" customWidth="1"/>
    <col min="10497" max="10497" width="22" style="97" customWidth="1"/>
    <col min="10498" max="10498" width="15.21875" style="97" bestFit="1" customWidth="1"/>
    <col min="10499" max="10499" width="5.88671875" style="97" customWidth="1"/>
    <col min="10500" max="10500" width="8.5546875" style="97" customWidth="1"/>
    <col min="10501" max="10501" width="10.77734375" style="97" customWidth="1"/>
    <col min="10502" max="10502" width="11.77734375" style="97" customWidth="1"/>
    <col min="10503" max="10503" width="10.77734375" style="97" customWidth="1"/>
    <col min="10504" max="10504" width="11.77734375" style="97" customWidth="1"/>
    <col min="10505" max="10505" width="8" style="97" customWidth="1"/>
    <col min="10506" max="10506" width="10" style="97" customWidth="1"/>
    <col min="10507" max="10507" width="9.77734375" style="97" customWidth="1"/>
    <col min="10508" max="10508" width="7.109375" style="97"/>
    <col min="10509" max="10509" width="10.6640625" style="97" bestFit="1" customWidth="1"/>
    <col min="10510" max="10751" width="7.109375" style="97"/>
    <col min="10752" max="10752" width="8.21875" style="97" customWidth="1"/>
    <col min="10753" max="10753" width="22" style="97" customWidth="1"/>
    <col min="10754" max="10754" width="15.21875" style="97" bestFit="1" customWidth="1"/>
    <col min="10755" max="10755" width="5.88671875" style="97" customWidth="1"/>
    <col min="10756" max="10756" width="8.5546875" style="97" customWidth="1"/>
    <col min="10757" max="10757" width="10.77734375" style="97" customWidth="1"/>
    <col min="10758" max="10758" width="11.77734375" style="97" customWidth="1"/>
    <col min="10759" max="10759" width="10.77734375" style="97" customWidth="1"/>
    <col min="10760" max="10760" width="11.77734375" style="97" customWidth="1"/>
    <col min="10761" max="10761" width="8" style="97" customWidth="1"/>
    <col min="10762" max="10762" width="10" style="97" customWidth="1"/>
    <col min="10763" max="10763" width="9.77734375" style="97" customWidth="1"/>
    <col min="10764" max="10764" width="7.109375" style="97"/>
    <col min="10765" max="10765" width="10.6640625" style="97" bestFit="1" customWidth="1"/>
    <col min="10766" max="11007" width="7.109375" style="97"/>
    <col min="11008" max="11008" width="8.21875" style="97" customWidth="1"/>
    <col min="11009" max="11009" width="22" style="97" customWidth="1"/>
    <col min="11010" max="11010" width="15.21875" style="97" bestFit="1" customWidth="1"/>
    <col min="11011" max="11011" width="5.88671875" style="97" customWidth="1"/>
    <col min="11012" max="11012" width="8.5546875" style="97" customWidth="1"/>
    <col min="11013" max="11013" width="10.77734375" style="97" customWidth="1"/>
    <col min="11014" max="11014" width="11.77734375" style="97" customWidth="1"/>
    <col min="11015" max="11015" width="10.77734375" style="97" customWidth="1"/>
    <col min="11016" max="11016" width="11.77734375" style="97" customWidth="1"/>
    <col min="11017" max="11017" width="8" style="97" customWidth="1"/>
    <col min="11018" max="11018" width="10" style="97" customWidth="1"/>
    <col min="11019" max="11019" width="9.77734375" style="97" customWidth="1"/>
    <col min="11020" max="11020" width="7.109375" style="97"/>
    <col min="11021" max="11021" width="10.6640625" style="97" bestFit="1" customWidth="1"/>
    <col min="11022" max="11263" width="7.109375" style="97"/>
    <col min="11264" max="11264" width="8.21875" style="97" customWidth="1"/>
    <col min="11265" max="11265" width="22" style="97" customWidth="1"/>
    <col min="11266" max="11266" width="15.21875" style="97" bestFit="1" customWidth="1"/>
    <col min="11267" max="11267" width="5.88671875" style="97" customWidth="1"/>
    <col min="11268" max="11268" width="8.5546875" style="97" customWidth="1"/>
    <col min="11269" max="11269" width="10.77734375" style="97" customWidth="1"/>
    <col min="11270" max="11270" width="11.77734375" style="97" customWidth="1"/>
    <col min="11271" max="11271" width="10.77734375" style="97" customWidth="1"/>
    <col min="11272" max="11272" width="11.77734375" style="97" customWidth="1"/>
    <col min="11273" max="11273" width="8" style="97" customWidth="1"/>
    <col min="11274" max="11274" width="10" style="97" customWidth="1"/>
    <col min="11275" max="11275" width="9.77734375" style="97" customWidth="1"/>
    <col min="11276" max="11276" width="7.109375" style="97"/>
    <col min="11277" max="11277" width="10.6640625" style="97" bestFit="1" customWidth="1"/>
    <col min="11278" max="11519" width="7.109375" style="97"/>
    <col min="11520" max="11520" width="8.21875" style="97" customWidth="1"/>
    <col min="11521" max="11521" width="22" style="97" customWidth="1"/>
    <col min="11522" max="11522" width="15.21875" style="97" bestFit="1" customWidth="1"/>
    <col min="11523" max="11523" width="5.88671875" style="97" customWidth="1"/>
    <col min="11524" max="11524" width="8.5546875" style="97" customWidth="1"/>
    <col min="11525" max="11525" width="10.77734375" style="97" customWidth="1"/>
    <col min="11526" max="11526" width="11.77734375" style="97" customWidth="1"/>
    <col min="11527" max="11527" width="10.77734375" style="97" customWidth="1"/>
    <col min="11528" max="11528" width="11.77734375" style="97" customWidth="1"/>
    <col min="11529" max="11529" width="8" style="97" customWidth="1"/>
    <col min="11530" max="11530" width="10" style="97" customWidth="1"/>
    <col min="11531" max="11531" width="9.77734375" style="97" customWidth="1"/>
    <col min="11532" max="11532" width="7.109375" style="97"/>
    <col min="11533" max="11533" width="10.6640625" style="97" bestFit="1" customWidth="1"/>
    <col min="11534" max="11775" width="7.109375" style="97"/>
    <col min="11776" max="11776" width="8.21875" style="97" customWidth="1"/>
    <col min="11777" max="11777" width="22" style="97" customWidth="1"/>
    <col min="11778" max="11778" width="15.21875" style="97" bestFit="1" customWidth="1"/>
    <col min="11779" max="11779" width="5.88671875" style="97" customWidth="1"/>
    <col min="11780" max="11780" width="8.5546875" style="97" customWidth="1"/>
    <col min="11781" max="11781" width="10.77734375" style="97" customWidth="1"/>
    <col min="11782" max="11782" width="11.77734375" style="97" customWidth="1"/>
    <col min="11783" max="11783" width="10.77734375" style="97" customWidth="1"/>
    <col min="11784" max="11784" width="11.77734375" style="97" customWidth="1"/>
    <col min="11785" max="11785" width="8" style="97" customWidth="1"/>
    <col min="11786" max="11786" width="10" style="97" customWidth="1"/>
    <col min="11787" max="11787" width="9.77734375" style="97" customWidth="1"/>
    <col min="11788" max="11788" width="7.109375" style="97"/>
    <col min="11789" max="11789" width="10.6640625" style="97" bestFit="1" customWidth="1"/>
    <col min="11790" max="12031" width="7.109375" style="97"/>
    <col min="12032" max="12032" width="8.21875" style="97" customWidth="1"/>
    <col min="12033" max="12033" width="22" style="97" customWidth="1"/>
    <col min="12034" max="12034" width="15.21875" style="97" bestFit="1" customWidth="1"/>
    <col min="12035" max="12035" width="5.88671875" style="97" customWidth="1"/>
    <col min="12036" max="12036" width="8.5546875" style="97" customWidth="1"/>
    <col min="12037" max="12037" width="10.77734375" style="97" customWidth="1"/>
    <col min="12038" max="12038" width="11.77734375" style="97" customWidth="1"/>
    <col min="12039" max="12039" width="10.77734375" style="97" customWidth="1"/>
    <col min="12040" max="12040" width="11.77734375" style="97" customWidth="1"/>
    <col min="12041" max="12041" width="8" style="97" customWidth="1"/>
    <col min="12042" max="12042" width="10" style="97" customWidth="1"/>
    <col min="12043" max="12043" width="9.77734375" style="97" customWidth="1"/>
    <col min="12044" max="12044" width="7.109375" style="97"/>
    <col min="12045" max="12045" width="10.6640625" style="97" bestFit="1" customWidth="1"/>
    <col min="12046" max="12287" width="7.109375" style="97"/>
    <col min="12288" max="12288" width="8.21875" style="97" customWidth="1"/>
    <col min="12289" max="12289" width="22" style="97" customWidth="1"/>
    <col min="12290" max="12290" width="15.21875" style="97" bestFit="1" customWidth="1"/>
    <col min="12291" max="12291" width="5.88671875" style="97" customWidth="1"/>
    <col min="12292" max="12292" width="8.5546875" style="97" customWidth="1"/>
    <col min="12293" max="12293" width="10.77734375" style="97" customWidth="1"/>
    <col min="12294" max="12294" width="11.77734375" style="97" customWidth="1"/>
    <col min="12295" max="12295" width="10.77734375" style="97" customWidth="1"/>
    <col min="12296" max="12296" width="11.77734375" style="97" customWidth="1"/>
    <col min="12297" max="12297" width="8" style="97" customWidth="1"/>
    <col min="12298" max="12298" width="10" style="97" customWidth="1"/>
    <col min="12299" max="12299" width="9.77734375" style="97" customWidth="1"/>
    <col min="12300" max="12300" width="7.109375" style="97"/>
    <col min="12301" max="12301" width="10.6640625" style="97" bestFit="1" customWidth="1"/>
    <col min="12302" max="12543" width="7.109375" style="97"/>
    <col min="12544" max="12544" width="8.21875" style="97" customWidth="1"/>
    <col min="12545" max="12545" width="22" style="97" customWidth="1"/>
    <col min="12546" max="12546" width="15.21875" style="97" bestFit="1" customWidth="1"/>
    <col min="12547" max="12547" width="5.88671875" style="97" customWidth="1"/>
    <col min="12548" max="12548" width="8.5546875" style="97" customWidth="1"/>
    <col min="12549" max="12549" width="10.77734375" style="97" customWidth="1"/>
    <col min="12550" max="12550" width="11.77734375" style="97" customWidth="1"/>
    <col min="12551" max="12551" width="10.77734375" style="97" customWidth="1"/>
    <col min="12552" max="12552" width="11.77734375" style="97" customWidth="1"/>
    <col min="12553" max="12553" width="8" style="97" customWidth="1"/>
    <col min="12554" max="12554" width="10" style="97" customWidth="1"/>
    <col min="12555" max="12555" width="9.77734375" style="97" customWidth="1"/>
    <col min="12556" max="12556" width="7.109375" style="97"/>
    <col min="12557" max="12557" width="10.6640625" style="97" bestFit="1" customWidth="1"/>
    <col min="12558" max="12799" width="7.109375" style="97"/>
    <col min="12800" max="12800" width="8.21875" style="97" customWidth="1"/>
    <col min="12801" max="12801" width="22" style="97" customWidth="1"/>
    <col min="12802" max="12802" width="15.21875" style="97" bestFit="1" customWidth="1"/>
    <col min="12803" max="12803" width="5.88671875" style="97" customWidth="1"/>
    <col min="12804" max="12804" width="8.5546875" style="97" customWidth="1"/>
    <col min="12805" max="12805" width="10.77734375" style="97" customWidth="1"/>
    <col min="12806" max="12806" width="11.77734375" style="97" customWidth="1"/>
    <col min="12807" max="12807" width="10.77734375" style="97" customWidth="1"/>
    <col min="12808" max="12808" width="11.77734375" style="97" customWidth="1"/>
    <col min="12809" max="12809" width="8" style="97" customWidth="1"/>
    <col min="12810" max="12810" width="10" style="97" customWidth="1"/>
    <col min="12811" max="12811" width="9.77734375" style="97" customWidth="1"/>
    <col min="12812" max="12812" width="7.109375" style="97"/>
    <col min="12813" max="12813" width="10.6640625" style="97" bestFit="1" customWidth="1"/>
    <col min="12814" max="13055" width="7.109375" style="97"/>
    <col min="13056" max="13056" width="8.21875" style="97" customWidth="1"/>
    <col min="13057" max="13057" width="22" style="97" customWidth="1"/>
    <col min="13058" max="13058" width="15.21875" style="97" bestFit="1" customWidth="1"/>
    <col min="13059" max="13059" width="5.88671875" style="97" customWidth="1"/>
    <col min="13060" max="13060" width="8.5546875" style="97" customWidth="1"/>
    <col min="13061" max="13061" width="10.77734375" style="97" customWidth="1"/>
    <col min="13062" max="13062" width="11.77734375" style="97" customWidth="1"/>
    <col min="13063" max="13063" width="10.77734375" style="97" customWidth="1"/>
    <col min="13064" max="13064" width="11.77734375" style="97" customWidth="1"/>
    <col min="13065" max="13065" width="8" style="97" customWidth="1"/>
    <col min="13066" max="13066" width="10" style="97" customWidth="1"/>
    <col min="13067" max="13067" width="9.77734375" style="97" customWidth="1"/>
    <col min="13068" max="13068" width="7.109375" style="97"/>
    <col min="13069" max="13069" width="10.6640625" style="97" bestFit="1" customWidth="1"/>
    <col min="13070" max="13311" width="7.109375" style="97"/>
    <col min="13312" max="13312" width="8.21875" style="97" customWidth="1"/>
    <col min="13313" max="13313" width="22" style="97" customWidth="1"/>
    <col min="13314" max="13314" width="15.21875" style="97" bestFit="1" customWidth="1"/>
    <col min="13315" max="13315" width="5.88671875" style="97" customWidth="1"/>
    <col min="13316" max="13316" width="8.5546875" style="97" customWidth="1"/>
    <col min="13317" max="13317" width="10.77734375" style="97" customWidth="1"/>
    <col min="13318" max="13318" width="11.77734375" style="97" customWidth="1"/>
    <col min="13319" max="13319" width="10.77734375" style="97" customWidth="1"/>
    <col min="13320" max="13320" width="11.77734375" style="97" customWidth="1"/>
    <col min="13321" max="13321" width="8" style="97" customWidth="1"/>
    <col min="13322" max="13322" width="10" style="97" customWidth="1"/>
    <col min="13323" max="13323" width="9.77734375" style="97" customWidth="1"/>
    <col min="13324" max="13324" width="7.109375" style="97"/>
    <col min="13325" max="13325" width="10.6640625" style="97" bestFit="1" customWidth="1"/>
    <col min="13326" max="13567" width="7.109375" style="97"/>
    <col min="13568" max="13568" width="8.21875" style="97" customWidth="1"/>
    <col min="13569" max="13569" width="22" style="97" customWidth="1"/>
    <col min="13570" max="13570" width="15.21875" style="97" bestFit="1" customWidth="1"/>
    <col min="13571" max="13571" width="5.88671875" style="97" customWidth="1"/>
    <col min="13572" max="13572" width="8.5546875" style="97" customWidth="1"/>
    <col min="13573" max="13573" width="10.77734375" style="97" customWidth="1"/>
    <col min="13574" max="13574" width="11.77734375" style="97" customWidth="1"/>
    <col min="13575" max="13575" width="10.77734375" style="97" customWidth="1"/>
    <col min="13576" max="13576" width="11.77734375" style="97" customWidth="1"/>
    <col min="13577" max="13577" width="8" style="97" customWidth="1"/>
    <col min="13578" max="13578" width="10" style="97" customWidth="1"/>
    <col min="13579" max="13579" width="9.77734375" style="97" customWidth="1"/>
    <col min="13580" max="13580" width="7.109375" style="97"/>
    <col min="13581" max="13581" width="10.6640625" style="97" bestFit="1" customWidth="1"/>
    <col min="13582" max="13823" width="7.109375" style="97"/>
    <col min="13824" max="13824" width="8.21875" style="97" customWidth="1"/>
    <col min="13825" max="13825" width="22" style="97" customWidth="1"/>
    <col min="13826" max="13826" width="15.21875" style="97" bestFit="1" customWidth="1"/>
    <col min="13827" max="13827" width="5.88671875" style="97" customWidth="1"/>
    <col min="13828" max="13828" width="8.5546875" style="97" customWidth="1"/>
    <col min="13829" max="13829" width="10.77734375" style="97" customWidth="1"/>
    <col min="13830" max="13830" width="11.77734375" style="97" customWidth="1"/>
    <col min="13831" max="13831" width="10.77734375" style="97" customWidth="1"/>
    <col min="13832" max="13832" width="11.77734375" style="97" customWidth="1"/>
    <col min="13833" max="13833" width="8" style="97" customWidth="1"/>
    <col min="13834" max="13834" width="10" style="97" customWidth="1"/>
    <col min="13835" max="13835" width="9.77734375" style="97" customWidth="1"/>
    <col min="13836" max="13836" width="7.109375" style="97"/>
    <col min="13837" max="13837" width="10.6640625" style="97" bestFit="1" customWidth="1"/>
    <col min="13838" max="14079" width="7.109375" style="97"/>
    <col min="14080" max="14080" width="8.21875" style="97" customWidth="1"/>
    <col min="14081" max="14081" width="22" style="97" customWidth="1"/>
    <col min="14082" max="14082" width="15.21875" style="97" bestFit="1" customWidth="1"/>
    <col min="14083" max="14083" width="5.88671875" style="97" customWidth="1"/>
    <col min="14084" max="14084" width="8.5546875" style="97" customWidth="1"/>
    <col min="14085" max="14085" width="10.77734375" style="97" customWidth="1"/>
    <col min="14086" max="14086" width="11.77734375" style="97" customWidth="1"/>
    <col min="14087" max="14087" width="10.77734375" style="97" customWidth="1"/>
    <col min="14088" max="14088" width="11.77734375" style="97" customWidth="1"/>
    <col min="14089" max="14089" width="8" style="97" customWidth="1"/>
    <col min="14090" max="14090" width="10" style="97" customWidth="1"/>
    <col min="14091" max="14091" width="9.77734375" style="97" customWidth="1"/>
    <col min="14092" max="14092" width="7.109375" style="97"/>
    <col min="14093" max="14093" width="10.6640625" style="97" bestFit="1" customWidth="1"/>
    <col min="14094" max="14335" width="7.109375" style="97"/>
    <col min="14336" max="14336" width="8.21875" style="97" customWidth="1"/>
    <col min="14337" max="14337" width="22" style="97" customWidth="1"/>
    <col min="14338" max="14338" width="15.21875" style="97" bestFit="1" customWidth="1"/>
    <col min="14339" max="14339" width="5.88671875" style="97" customWidth="1"/>
    <col min="14340" max="14340" width="8.5546875" style="97" customWidth="1"/>
    <col min="14341" max="14341" width="10.77734375" style="97" customWidth="1"/>
    <col min="14342" max="14342" width="11.77734375" style="97" customWidth="1"/>
    <col min="14343" max="14343" width="10.77734375" style="97" customWidth="1"/>
    <col min="14344" max="14344" width="11.77734375" style="97" customWidth="1"/>
    <col min="14345" max="14345" width="8" style="97" customWidth="1"/>
    <col min="14346" max="14346" width="10" style="97" customWidth="1"/>
    <col min="14347" max="14347" width="9.77734375" style="97" customWidth="1"/>
    <col min="14348" max="14348" width="7.109375" style="97"/>
    <col min="14349" max="14349" width="10.6640625" style="97" bestFit="1" customWidth="1"/>
    <col min="14350" max="14591" width="7.109375" style="97"/>
    <col min="14592" max="14592" width="8.21875" style="97" customWidth="1"/>
    <col min="14593" max="14593" width="22" style="97" customWidth="1"/>
    <col min="14594" max="14594" width="15.21875" style="97" bestFit="1" customWidth="1"/>
    <col min="14595" max="14595" width="5.88671875" style="97" customWidth="1"/>
    <col min="14596" max="14596" width="8.5546875" style="97" customWidth="1"/>
    <col min="14597" max="14597" width="10.77734375" style="97" customWidth="1"/>
    <col min="14598" max="14598" width="11.77734375" style="97" customWidth="1"/>
    <col min="14599" max="14599" width="10.77734375" style="97" customWidth="1"/>
    <col min="14600" max="14600" width="11.77734375" style="97" customWidth="1"/>
    <col min="14601" max="14601" width="8" style="97" customWidth="1"/>
    <col min="14602" max="14602" width="10" style="97" customWidth="1"/>
    <col min="14603" max="14603" width="9.77734375" style="97" customWidth="1"/>
    <col min="14604" max="14604" width="7.109375" style="97"/>
    <col min="14605" max="14605" width="10.6640625" style="97" bestFit="1" customWidth="1"/>
    <col min="14606" max="14847" width="7.109375" style="97"/>
    <col min="14848" max="14848" width="8.21875" style="97" customWidth="1"/>
    <col min="14849" max="14849" width="22" style="97" customWidth="1"/>
    <col min="14850" max="14850" width="15.21875" style="97" bestFit="1" customWidth="1"/>
    <col min="14851" max="14851" width="5.88671875" style="97" customWidth="1"/>
    <col min="14852" max="14852" width="8.5546875" style="97" customWidth="1"/>
    <col min="14853" max="14853" width="10.77734375" style="97" customWidth="1"/>
    <col min="14854" max="14854" width="11.77734375" style="97" customWidth="1"/>
    <col min="14855" max="14855" width="10.77734375" style="97" customWidth="1"/>
    <col min="14856" max="14856" width="11.77734375" style="97" customWidth="1"/>
    <col min="14857" max="14857" width="8" style="97" customWidth="1"/>
    <col min="14858" max="14858" width="10" style="97" customWidth="1"/>
    <col min="14859" max="14859" width="9.77734375" style="97" customWidth="1"/>
    <col min="14860" max="14860" width="7.109375" style="97"/>
    <col min="14861" max="14861" width="10.6640625" style="97" bestFit="1" customWidth="1"/>
    <col min="14862" max="15103" width="7.109375" style="97"/>
    <col min="15104" max="15104" width="8.21875" style="97" customWidth="1"/>
    <col min="15105" max="15105" width="22" style="97" customWidth="1"/>
    <col min="15106" max="15106" width="15.21875" style="97" bestFit="1" customWidth="1"/>
    <col min="15107" max="15107" width="5.88671875" style="97" customWidth="1"/>
    <col min="15108" max="15108" width="8.5546875" style="97" customWidth="1"/>
    <col min="15109" max="15109" width="10.77734375" style="97" customWidth="1"/>
    <col min="15110" max="15110" width="11.77734375" style="97" customWidth="1"/>
    <col min="15111" max="15111" width="10.77734375" style="97" customWidth="1"/>
    <col min="15112" max="15112" width="11.77734375" style="97" customWidth="1"/>
    <col min="15113" max="15113" width="8" style="97" customWidth="1"/>
    <col min="15114" max="15114" width="10" style="97" customWidth="1"/>
    <col min="15115" max="15115" width="9.77734375" style="97" customWidth="1"/>
    <col min="15116" max="15116" width="7.109375" style="97"/>
    <col min="15117" max="15117" width="10.6640625" style="97" bestFit="1" customWidth="1"/>
    <col min="15118" max="15359" width="7.109375" style="97"/>
    <col min="15360" max="15360" width="8.21875" style="97" customWidth="1"/>
    <col min="15361" max="15361" width="22" style="97" customWidth="1"/>
    <col min="15362" max="15362" width="15.21875" style="97" bestFit="1" customWidth="1"/>
    <col min="15363" max="15363" width="5.88671875" style="97" customWidth="1"/>
    <col min="15364" max="15364" width="8.5546875" style="97" customWidth="1"/>
    <col min="15365" max="15365" width="10.77734375" style="97" customWidth="1"/>
    <col min="15366" max="15366" width="11.77734375" style="97" customWidth="1"/>
    <col min="15367" max="15367" width="10.77734375" style="97" customWidth="1"/>
    <col min="15368" max="15368" width="11.77734375" style="97" customWidth="1"/>
    <col min="15369" max="15369" width="8" style="97" customWidth="1"/>
    <col min="15370" max="15370" width="10" style="97" customWidth="1"/>
    <col min="15371" max="15371" width="9.77734375" style="97" customWidth="1"/>
    <col min="15372" max="15372" width="7.109375" style="97"/>
    <col min="15373" max="15373" width="10.6640625" style="97" bestFit="1" customWidth="1"/>
    <col min="15374" max="15615" width="7.109375" style="97"/>
    <col min="15616" max="15616" width="8.21875" style="97" customWidth="1"/>
    <col min="15617" max="15617" width="22" style="97" customWidth="1"/>
    <col min="15618" max="15618" width="15.21875" style="97" bestFit="1" customWidth="1"/>
    <col min="15619" max="15619" width="5.88671875" style="97" customWidth="1"/>
    <col min="15620" max="15620" width="8.5546875" style="97" customWidth="1"/>
    <col min="15621" max="15621" width="10.77734375" style="97" customWidth="1"/>
    <col min="15622" max="15622" width="11.77734375" style="97" customWidth="1"/>
    <col min="15623" max="15623" width="10.77734375" style="97" customWidth="1"/>
    <col min="15624" max="15624" width="11.77734375" style="97" customWidth="1"/>
    <col min="15625" max="15625" width="8" style="97" customWidth="1"/>
    <col min="15626" max="15626" width="10" style="97" customWidth="1"/>
    <col min="15627" max="15627" width="9.77734375" style="97" customWidth="1"/>
    <col min="15628" max="15628" width="7.109375" style="97"/>
    <col min="15629" max="15629" width="10.6640625" style="97" bestFit="1" customWidth="1"/>
    <col min="15630" max="15871" width="7.109375" style="97"/>
    <col min="15872" max="15872" width="8.21875" style="97" customWidth="1"/>
    <col min="15873" max="15873" width="22" style="97" customWidth="1"/>
    <col min="15874" max="15874" width="15.21875" style="97" bestFit="1" customWidth="1"/>
    <col min="15875" max="15875" width="5.88671875" style="97" customWidth="1"/>
    <col min="15876" max="15876" width="8.5546875" style="97" customWidth="1"/>
    <col min="15877" max="15877" width="10.77734375" style="97" customWidth="1"/>
    <col min="15878" max="15878" width="11.77734375" style="97" customWidth="1"/>
    <col min="15879" max="15879" width="10.77734375" style="97" customWidth="1"/>
    <col min="15880" max="15880" width="11.77734375" style="97" customWidth="1"/>
    <col min="15881" max="15881" width="8" style="97" customWidth="1"/>
    <col min="15882" max="15882" width="10" style="97" customWidth="1"/>
    <col min="15883" max="15883" width="9.77734375" style="97" customWidth="1"/>
    <col min="15884" max="15884" width="7.109375" style="97"/>
    <col min="15885" max="15885" width="10.6640625" style="97" bestFit="1" customWidth="1"/>
    <col min="15886" max="16127" width="7.109375" style="97"/>
    <col min="16128" max="16128" width="8.21875" style="97" customWidth="1"/>
    <col min="16129" max="16129" width="22" style="97" customWidth="1"/>
    <col min="16130" max="16130" width="15.21875" style="97" bestFit="1" customWidth="1"/>
    <col min="16131" max="16131" width="5.88671875" style="97" customWidth="1"/>
    <col min="16132" max="16132" width="8.5546875" style="97" customWidth="1"/>
    <col min="16133" max="16133" width="10.77734375" style="97" customWidth="1"/>
    <col min="16134" max="16134" width="11.77734375" style="97" customWidth="1"/>
    <col min="16135" max="16135" width="10.77734375" style="97" customWidth="1"/>
    <col min="16136" max="16136" width="11.77734375" style="97" customWidth="1"/>
    <col min="16137" max="16137" width="8" style="97" customWidth="1"/>
    <col min="16138" max="16138" width="10" style="97" customWidth="1"/>
    <col min="16139" max="16139" width="9.77734375" style="97" customWidth="1"/>
    <col min="16140" max="16140" width="7.109375" style="97"/>
    <col min="16141" max="16141" width="10.6640625" style="97" bestFit="1" customWidth="1"/>
    <col min="16142" max="16384" width="7.109375" style="97"/>
  </cols>
  <sheetData>
    <row r="1" spans="1:13" ht="30" customHeight="1">
      <c r="A1" s="962" t="s">
        <v>34</v>
      </c>
      <c r="B1" s="962"/>
      <c r="C1" s="962"/>
      <c r="D1" s="962"/>
      <c r="E1" s="962"/>
      <c r="F1" s="962"/>
      <c r="G1" s="962"/>
      <c r="H1" s="962"/>
      <c r="I1" s="962"/>
      <c r="J1" s="962"/>
      <c r="K1" s="962"/>
      <c r="L1" s="962"/>
    </row>
    <row r="2" spans="1:13" ht="7.5" customHeight="1"/>
    <row r="3" spans="1:13" s="209" customFormat="1" ht="12.75" customHeight="1">
      <c r="A3" s="203"/>
      <c r="B3" s="204"/>
      <c r="C3" s="205"/>
      <c r="D3" s="206"/>
      <c r="E3" s="206"/>
      <c r="F3" s="206"/>
      <c r="G3" s="206"/>
      <c r="H3" s="207"/>
      <c r="I3" s="206"/>
      <c r="J3" s="207"/>
      <c r="K3" s="208"/>
      <c r="L3" s="208" t="s">
        <v>276</v>
      </c>
    </row>
    <row r="4" spans="1:13" s="209" customFormat="1" ht="25.5" customHeight="1">
      <c r="A4" s="969" t="s">
        <v>277</v>
      </c>
      <c r="B4" s="969" t="s">
        <v>278</v>
      </c>
      <c r="C4" s="971" t="s">
        <v>279</v>
      </c>
      <c r="D4" s="967" t="s">
        <v>280</v>
      </c>
      <c r="E4" s="967" t="s">
        <v>3</v>
      </c>
      <c r="F4" s="967" t="s">
        <v>228</v>
      </c>
      <c r="G4" s="967" t="s">
        <v>4</v>
      </c>
      <c r="H4" s="967" t="s">
        <v>229</v>
      </c>
      <c r="I4" s="967" t="s">
        <v>5</v>
      </c>
      <c r="J4" s="967" t="s">
        <v>230</v>
      </c>
      <c r="K4" s="968" t="s">
        <v>5</v>
      </c>
      <c r="L4" s="963" t="s">
        <v>231</v>
      </c>
    </row>
    <row r="5" spans="1:13" s="209" customFormat="1" ht="25.5" customHeight="1" thickBot="1">
      <c r="A5" s="970" t="s">
        <v>6</v>
      </c>
      <c r="B5" s="970" t="s">
        <v>6</v>
      </c>
      <c r="C5" s="972"/>
      <c r="D5" s="219" t="s">
        <v>1</v>
      </c>
      <c r="E5" s="219" t="s">
        <v>7</v>
      </c>
      <c r="F5" s="219" t="s">
        <v>1</v>
      </c>
      <c r="G5" s="219" t="s">
        <v>7</v>
      </c>
      <c r="H5" s="220" t="s">
        <v>1</v>
      </c>
      <c r="I5" s="219" t="s">
        <v>7</v>
      </c>
      <c r="J5" s="220" t="s">
        <v>1</v>
      </c>
      <c r="K5" s="221" t="s">
        <v>7</v>
      </c>
      <c r="L5" s="964"/>
    </row>
    <row r="6" spans="1:13" s="210" customFormat="1" ht="30" customHeight="1" thickTop="1" thickBot="1">
      <c r="A6" s="777" t="s">
        <v>281</v>
      </c>
      <c r="B6" s="778" t="s">
        <v>33</v>
      </c>
      <c r="C6" s="779">
        <v>1</v>
      </c>
      <c r="D6" s="780">
        <f>'일위대가 집계표'!D5</f>
        <v>6512</v>
      </c>
      <c r="E6" s="780">
        <f t="shared" ref="E6:E16" si="0">ROUNDDOWN($C6*D6,)</f>
        <v>6512</v>
      </c>
      <c r="F6" s="780">
        <f>'일위대가 집계표'!E5</f>
        <v>8564</v>
      </c>
      <c r="G6" s="780">
        <f t="shared" ref="G6:G16" si="1">ROUNDDOWN($C6*F6,)</f>
        <v>8564</v>
      </c>
      <c r="H6" s="781">
        <f>'일위대가 집계표'!F5</f>
        <v>4756</v>
      </c>
      <c r="I6" s="780">
        <f t="shared" ref="I6:I16" si="2">ROUNDDOWN($C6*H6,)</f>
        <v>4756</v>
      </c>
      <c r="J6" s="781"/>
      <c r="K6" s="782">
        <f t="shared" ref="K6:K16" si="3">E6+G6+I6</f>
        <v>19832</v>
      </c>
      <c r="L6" s="783" t="s">
        <v>232</v>
      </c>
      <c r="M6" s="210" t="s">
        <v>578</v>
      </c>
    </row>
    <row r="7" spans="1:13" s="209" customFormat="1" ht="30" customHeight="1" thickTop="1">
      <c r="A7" s="784" t="s">
        <v>282</v>
      </c>
      <c r="B7" s="785" t="s">
        <v>33</v>
      </c>
      <c r="C7" s="786">
        <v>1</v>
      </c>
      <c r="D7" s="787">
        <f>'일위대가 집계표'!D6</f>
        <v>1437</v>
      </c>
      <c r="E7" s="787">
        <f t="shared" si="0"/>
        <v>1437</v>
      </c>
      <c r="F7" s="787">
        <f>'일위대가 집계표'!E6</f>
        <v>7478</v>
      </c>
      <c r="G7" s="787">
        <f t="shared" si="1"/>
        <v>7478</v>
      </c>
      <c r="H7" s="788">
        <f>'일위대가 집계표'!F6</f>
        <v>1116</v>
      </c>
      <c r="I7" s="787">
        <f t="shared" ref="I7" si="4">ROUNDDOWN($C7*H7,)</f>
        <v>1116</v>
      </c>
      <c r="J7" s="788"/>
      <c r="K7" s="789">
        <f t="shared" ref="K7" si="5">E7+G7+I7</f>
        <v>10031</v>
      </c>
      <c r="L7" s="790" t="s">
        <v>119</v>
      </c>
      <c r="M7" s="209" t="s">
        <v>579</v>
      </c>
    </row>
    <row r="8" spans="1:13" s="209" customFormat="1" ht="30" customHeight="1">
      <c r="A8" s="784" t="s">
        <v>282</v>
      </c>
      <c r="B8" s="785" t="s">
        <v>33</v>
      </c>
      <c r="C8" s="786">
        <v>1</v>
      </c>
      <c r="D8" s="791">
        <f>'일위대가 집계표'!D7</f>
        <v>6396</v>
      </c>
      <c r="E8" s="791">
        <f t="shared" ref="E8" si="6">ROUNDDOWN($C8*D8,)</f>
        <v>6396</v>
      </c>
      <c r="F8" s="791">
        <f>'일위대가 집계표'!E7</f>
        <v>8410</v>
      </c>
      <c r="G8" s="791">
        <f t="shared" ref="G8" si="7">ROUNDDOWN($C8*F8,)</f>
        <v>8410</v>
      </c>
      <c r="H8" s="792">
        <f>'일위대가 집계표'!F7</f>
        <v>4670</v>
      </c>
      <c r="I8" s="791">
        <f t="shared" ref="I8" si="8">ROUNDDOWN($C8*H8,)</f>
        <v>4670</v>
      </c>
      <c r="J8" s="792"/>
      <c r="K8" s="793">
        <f t="shared" ref="K8" si="9">E8+G8+I8</f>
        <v>19476</v>
      </c>
      <c r="L8" s="794" t="s">
        <v>120</v>
      </c>
      <c r="M8" s="209" t="s">
        <v>578</v>
      </c>
    </row>
    <row r="9" spans="1:13" s="210" customFormat="1" ht="30" customHeight="1" thickBot="1">
      <c r="A9" s="965" t="s">
        <v>592</v>
      </c>
      <c r="B9" s="966"/>
      <c r="C9" s="526"/>
      <c r="D9" s="527"/>
      <c r="E9" s="528">
        <f>SUM(E7:E8)</f>
        <v>7833</v>
      </c>
      <c r="F9" s="528"/>
      <c r="G9" s="528">
        <f>SUM(G7:G8)</f>
        <v>15888</v>
      </c>
      <c r="H9" s="529"/>
      <c r="I9" s="528">
        <f>SUM(I7:I8)</f>
        <v>5786</v>
      </c>
      <c r="J9" s="529"/>
      <c r="K9" s="528">
        <f>SUM(K7:K8)</f>
        <v>29507</v>
      </c>
      <c r="L9" s="530"/>
    </row>
    <row r="10" spans="1:13" s="210" customFormat="1" ht="30" customHeight="1" thickTop="1" thickBot="1">
      <c r="A10" s="777" t="s">
        <v>283</v>
      </c>
      <c r="B10" s="778" t="s">
        <v>33</v>
      </c>
      <c r="C10" s="795">
        <v>1</v>
      </c>
      <c r="D10" s="796">
        <f>'일위대가 집계표'!D8</f>
        <v>5804</v>
      </c>
      <c r="E10" s="796">
        <f t="shared" si="0"/>
        <v>5804</v>
      </c>
      <c r="F10" s="796">
        <f>'일위대가 집계표'!E8</f>
        <v>7633</v>
      </c>
      <c r="G10" s="796">
        <f t="shared" si="1"/>
        <v>7633</v>
      </c>
      <c r="H10" s="797">
        <f>'일위대가 집계표'!F8</f>
        <v>4238</v>
      </c>
      <c r="I10" s="796">
        <f t="shared" si="2"/>
        <v>4238</v>
      </c>
      <c r="J10" s="797"/>
      <c r="K10" s="798">
        <f t="shared" si="3"/>
        <v>17675</v>
      </c>
      <c r="L10" s="783" t="s">
        <v>121</v>
      </c>
      <c r="M10" s="210" t="s">
        <v>578</v>
      </c>
    </row>
    <row r="11" spans="1:13" s="209" customFormat="1" ht="30" hidden="1" customHeight="1" thickTop="1">
      <c r="A11" s="223" t="s">
        <v>593</v>
      </c>
      <c r="B11" s="215" t="s">
        <v>33</v>
      </c>
      <c r="C11" s="216">
        <v>1</v>
      </c>
      <c r="D11" s="212">
        <f>'일위대가 집계표'!D9</f>
        <v>9470</v>
      </c>
      <c r="E11" s="212">
        <f t="shared" ref="E11" si="10">ROUNDDOWN($C11*D11,)</f>
        <v>9470</v>
      </c>
      <c r="F11" s="212">
        <f>'일위대가 집계표'!E9</f>
        <v>12454</v>
      </c>
      <c r="G11" s="212">
        <f t="shared" ref="G11" si="11">ROUNDDOWN($C11*F11,)</f>
        <v>12454</v>
      </c>
      <c r="H11" s="213">
        <f>'일위대가 집계표'!F9</f>
        <v>6916</v>
      </c>
      <c r="I11" s="212">
        <f t="shared" ref="I11" si="12">ROUNDDOWN($C11*H11,)</f>
        <v>6916</v>
      </c>
      <c r="J11" s="213"/>
      <c r="K11" s="214">
        <f t="shared" ref="K11" si="13">E11+G11+I11</f>
        <v>28840</v>
      </c>
      <c r="L11" s="222" t="s">
        <v>122</v>
      </c>
      <c r="M11" s="209" t="s">
        <v>578</v>
      </c>
    </row>
    <row r="12" spans="1:13" s="210" customFormat="1" ht="30" customHeight="1" thickTop="1" thickBot="1">
      <c r="A12" s="965" t="s">
        <v>592</v>
      </c>
      <c r="B12" s="966"/>
      <c r="C12" s="526"/>
      <c r="D12" s="528"/>
      <c r="E12" s="528">
        <f>E11</f>
        <v>9470</v>
      </c>
      <c r="F12" s="528"/>
      <c r="G12" s="528">
        <f>G11</f>
        <v>12454</v>
      </c>
      <c r="H12" s="529"/>
      <c r="I12" s="528">
        <f>I11</f>
        <v>6916</v>
      </c>
      <c r="J12" s="529"/>
      <c r="K12" s="528">
        <f>K11</f>
        <v>28840</v>
      </c>
      <c r="L12" s="530"/>
    </row>
    <row r="13" spans="1:13" s="209" customFormat="1" ht="30" customHeight="1" thickTop="1">
      <c r="A13" s="799" t="s">
        <v>285</v>
      </c>
      <c r="B13" s="800" t="s">
        <v>33</v>
      </c>
      <c r="C13" s="801">
        <v>1</v>
      </c>
      <c r="D13" s="791">
        <f>'일위대가 집계표'!D10</f>
        <v>1450</v>
      </c>
      <c r="E13" s="791">
        <f t="shared" si="0"/>
        <v>1450</v>
      </c>
      <c r="F13" s="791">
        <f>'일위대가 집계표'!E10</f>
        <v>7549</v>
      </c>
      <c r="G13" s="791">
        <f t="shared" si="1"/>
        <v>7549</v>
      </c>
      <c r="H13" s="792">
        <f>'일위대가 집계표'!F10</f>
        <v>1126</v>
      </c>
      <c r="I13" s="791">
        <f t="shared" si="2"/>
        <v>1126</v>
      </c>
      <c r="J13" s="792"/>
      <c r="K13" s="793">
        <f t="shared" si="3"/>
        <v>10125</v>
      </c>
      <c r="L13" s="790" t="s">
        <v>233</v>
      </c>
      <c r="M13" s="209" t="s">
        <v>579</v>
      </c>
    </row>
    <row r="14" spans="1:13" s="209" customFormat="1" ht="30" customHeight="1">
      <c r="A14" s="799" t="s">
        <v>286</v>
      </c>
      <c r="B14" s="800" t="s">
        <v>33</v>
      </c>
      <c r="C14" s="801">
        <v>1</v>
      </c>
      <c r="D14" s="791">
        <f>'일위대가 집계표'!D11</f>
        <v>14768</v>
      </c>
      <c r="E14" s="791">
        <f t="shared" ref="E14" si="14">ROUNDDOWN($C14*D14,)</f>
        <v>14768</v>
      </c>
      <c r="F14" s="791">
        <f>'일위대가 집계표'!E11</f>
        <v>19421</v>
      </c>
      <c r="G14" s="791">
        <f t="shared" ref="G14" si="15">ROUNDDOWN($C14*F14,)</f>
        <v>19421</v>
      </c>
      <c r="H14" s="792">
        <f>'일위대가 집계표'!F11</f>
        <v>10785</v>
      </c>
      <c r="I14" s="791">
        <f t="shared" ref="I14" si="16">ROUNDDOWN($C14*H14,)</f>
        <v>10785</v>
      </c>
      <c r="J14" s="792"/>
      <c r="K14" s="793">
        <f t="shared" ref="K14" si="17">E14+G14+I14</f>
        <v>44974</v>
      </c>
      <c r="L14" s="794" t="s">
        <v>234</v>
      </c>
      <c r="M14" s="209" t="s">
        <v>578</v>
      </c>
    </row>
    <row r="15" spans="1:13" s="210" customFormat="1" ht="30" customHeight="1" thickBot="1">
      <c r="A15" s="965" t="s">
        <v>592</v>
      </c>
      <c r="B15" s="966"/>
      <c r="C15" s="526"/>
      <c r="D15" s="528"/>
      <c r="E15" s="528">
        <f>SUM(E13:E14)</f>
        <v>16218</v>
      </c>
      <c r="F15" s="528"/>
      <c r="G15" s="528">
        <f>SUM(G13:G14)</f>
        <v>26970</v>
      </c>
      <c r="H15" s="529"/>
      <c r="I15" s="528">
        <f>SUM(I13:I14)</f>
        <v>11911</v>
      </c>
      <c r="J15" s="529"/>
      <c r="K15" s="528">
        <f>SUM(K13:K14)</f>
        <v>55099</v>
      </c>
      <c r="L15" s="530"/>
    </row>
    <row r="16" spans="1:13" s="537" customFormat="1" ht="30" hidden="1" customHeight="1" thickTop="1">
      <c r="A16" s="531" t="s">
        <v>284</v>
      </c>
      <c r="B16" s="532" t="s">
        <v>33</v>
      </c>
      <c r="C16" s="533">
        <v>1</v>
      </c>
      <c r="D16" s="534">
        <f>'일위대가 집계표'!D12</f>
        <v>1649</v>
      </c>
      <c r="E16" s="534">
        <f t="shared" si="0"/>
        <v>1649</v>
      </c>
      <c r="F16" s="534">
        <f>'일위대가 집계표'!E12</f>
        <v>8582</v>
      </c>
      <c r="G16" s="534">
        <f t="shared" si="1"/>
        <v>8582</v>
      </c>
      <c r="H16" s="534">
        <f>'일위대가 집계표'!F12</f>
        <v>1280</v>
      </c>
      <c r="I16" s="534">
        <f t="shared" si="2"/>
        <v>1280</v>
      </c>
      <c r="J16" s="534"/>
      <c r="K16" s="535">
        <f t="shared" si="3"/>
        <v>11511</v>
      </c>
      <c r="L16" s="536" t="s">
        <v>235</v>
      </c>
      <c r="M16" s="537" t="s">
        <v>579</v>
      </c>
    </row>
    <row r="17" ht="21.95" customHeight="1" thickTop="1"/>
  </sheetData>
  <mergeCells count="12">
    <mergeCell ref="A1:L1"/>
    <mergeCell ref="L4:L5"/>
    <mergeCell ref="A12:B12"/>
    <mergeCell ref="A15:B15"/>
    <mergeCell ref="J4:K4"/>
    <mergeCell ref="A4:A5"/>
    <mergeCell ref="B4:B5"/>
    <mergeCell ref="C4:C5"/>
    <mergeCell ref="D4:E4"/>
    <mergeCell ref="F4:G4"/>
    <mergeCell ref="H4:I4"/>
    <mergeCell ref="A9:B9"/>
  </mergeCells>
  <phoneticPr fontId="12" type="noConversion"/>
  <printOptions horizontalCentered="1"/>
  <pageMargins left="0.59055118110236227" right="0.59055118110236227" top="0.98425196850393704" bottom="0.98425196850393704" header="0.51181102362204722" footer="0.51181102362204722"/>
  <pageSetup paperSize="9" firstPageNumber="30" orientation="landscape" r:id="rId1"/>
  <headerFooter alignWithMargins="0">
    <oddFooter>&amp;C- &amp;P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A48"/>
  <sheetViews>
    <sheetView showGridLines="0" view="pageBreakPreview" zoomScale="115" zoomScaleSheetLayoutView="115" workbookViewId="0">
      <pane xSplit="2" ySplit="5" topLeftCell="C16" activePane="bottomRight" state="frozen"/>
      <selection activeCell="I8" sqref="I8"/>
      <selection pane="topRight" activeCell="I8" sqref="I8"/>
      <selection pane="bottomLeft" activeCell="I8" sqref="I8"/>
      <selection pane="bottomRight" activeCell="E42" sqref="E42"/>
    </sheetView>
  </sheetViews>
  <sheetFormatPr defaultRowHeight="16.5"/>
  <cols>
    <col min="1" max="1" width="9.44140625" style="164" customWidth="1"/>
    <col min="2" max="2" width="8.44140625" style="164" customWidth="1"/>
    <col min="3" max="22" width="10.77734375" style="164" customWidth="1"/>
    <col min="23" max="23" width="8.44140625" style="164" customWidth="1"/>
    <col min="24" max="24" width="8.88671875" style="164"/>
    <col min="25" max="25" width="13.33203125" style="164" bestFit="1" customWidth="1"/>
    <col min="26" max="247" width="8.88671875" style="164"/>
    <col min="248" max="248" width="8.21875" style="164" customWidth="1"/>
    <col min="249" max="249" width="9.5546875" style="164" customWidth="1"/>
    <col min="250" max="260" width="8.33203125" style="164" customWidth="1"/>
    <col min="261" max="503" width="8.88671875" style="164"/>
    <col min="504" max="504" width="8.21875" style="164" customWidth="1"/>
    <col min="505" max="505" width="9.5546875" style="164" customWidth="1"/>
    <col min="506" max="516" width="8.33203125" style="164" customWidth="1"/>
    <col min="517" max="759" width="8.88671875" style="164"/>
    <col min="760" max="760" width="8.21875" style="164" customWidth="1"/>
    <col min="761" max="761" width="9.5546875" style="164" customWidth="1"/>
    <col min="762" max="772" width="8.33203125" style="164" customWidth="1"/>
    <col min="773" max="1015" width="8.88671875" style="164"/>
    <col min="1016" max="1016" width="8.21875" style="164" customWidth="1"/>
    <col min="1017" max="1017" width="9.5546875" style="164" customWidth="1"/>
    <col min="1018" max="1028" width="8.33203125" style="164" customWidth="1"/>
    <col min="1029" max="1271" width="8.88671875" style="164"/>
    <col min="1272" max="1272" width="8.21875" style="164" customWidth="1"/>
    <col min="1273" max="1273" width="9.5546875" style="164" customWidth="1"/>
    <col min="1274" max="1284" width="8.33203125" style="164" customWidth="1"/>
    <col min="1285" max="1527" width="8.88671875" style="164"/>
    <col min="1528" max="1528" width="8.21875" style="164" customWidth="1"/>
    <col min="1529" max="1529" width="9.5546875" style="164" customWidth="1"/>
    <col min="1530" max="1540" width="8.33203125" style="164" customWidth="1"/>
    <col min="1541" max="1783" width="8.88671875" style="164"/>
    <col min="1784" max="1784" width="8.21875" style="164" customWidth="1"/>
    <col min="1785" max="1785" width="9.5546875" style="164" customWidth="1"/>
    <col min="1786" max="1796" width="8.33203125" style="164" customWidth="1"/>
    <col min="1797" max="2039" width="8.88671875" style="164"/>
    <col min="2040" max="2040" width="8.21875" style="164" customWidth="1"/>
    <col min="2041" max="2041" width="9.5546875" style="164" customWidth="1"/>
    <col min="2042" max="2052" width="8.33203125" style="164" customWidth="1"/>
    <col min="2053" max="2295" width="8.88671875" style="164"/>
    <col min="2296" max="2296" width="8.21875" style="164" customWidth="1"/>
    <col min="2297" max="2297" width="9.5546875" style="164" customWidth="1"/>
    <col min="2298" max="2308" width="8.33203125" style="164" customWidth="1"/>
    <col min="2309" max="2551" width="8.88671875" style="164"/>
    <col min="2552" max="2552" width="8.21875" style="164" customWidth="1"/>
    <col min="2553" max="2553" width="9.5546875" style="164" customWidth="1"/>
    <col min="2554" max="2564" width="8.33203125" style="164" customWidth="1"/>
    <col min="2565" max="2807" width="8.88671875" style="164"/>
    <col min="2808" max="2808" width="8.21875" style="164" customWidth="1"/>
    <col min="2809" max="2809" width="9.5546875" style="164" customWidth="1"/>
    <col min="2810" max="2820" width="8.33203125" style="164" customWidth="1"/>
    <col min="2821" max="3063" width="8.88671875" style="164"/>
    <col min="3064" max="3064" width="8.21875" style="164" customWidth="1"/>
    <col min="3065" max="3065" width="9.5546875" style="164" customWidth="1"/>
    <col min="3066" max="3076" width="8.33203125" style="164" customWidth="1"/>
    <col min="3077" max="3319" width="8.88671875" style="164"/>
    <col min="3320" max="3320" width="8.21875" style="164" customWidth="1"/>
    <col min="3321" max="3321" width="9.5546875" style="164" customWidth="1"/>
    <col min="3322" max="3332" width="8.33203125" style="164" customWidth="1"/>
    <col min="3333" max="3575" width="8.88671875" style="164"/>
    <col min="3576" max="3576" width="8.21875" style="164" customWidth="1"/>
    <col min="3577" max="3577" width="9.5546875" style="164" customWidth="1"/>
    <col min="3578" max="3588" width="8.33203125" style="164" customWidth="1"/>
    <col min="3589" max="3831" width="8.88671875" style="164"/>
    <col min="3832" max="3832" width="8.21875" style="164" customWidth="1"/>
    <col min="3833" max="3833" width="9.5546875" style="164" customWidth="1"/>
    <col min="3834" max="3844" width="8.33203125" style="164" customWidth="1"/>
    <col min="3845" max="4087" width="8.88671875" style="164"/>
    <col min="4088" max="4088" width="8.21875" style="164" customWidth="1"/>
    <col min="4089" max="4089" width="9.5546875" style="164" customWidth="1"/>
    <col min="4090" max="4100" width="8.33203125" style="164" customWidth="1"/>
    <col min="4101" max="4343" width="8.88671875" style="164"/>
    <col min="4344" max="4344" width="8.21875" style="164" customWidth="1"/>
    <col min="4345" max="4345" width="9.5546875" style="164" customWidth="1"/>
    <col min="4346" max="4356" width="8.33203125" style="164" customWidth="1"/>
    <col min="4357" max="4599" width="8.88671875" style="164"/>
    <col min="4600" max="4600" width="8.21875" style="164" customWidth="1"/>
    <col min="4601" max="4601" width="9.5546875" style="164" customWidth="1"/>
    <col min="4602" max="4612" width="8.33203125" style="164" customWidth="1"/>
    <col min="4613" max="4855" width="8.88671875" style="164"/>
    <col min="4856" max="4856" width="8.21875" style="164" customWidth="1"/>
    <col min="4857" max="4857" width="9.5546875" style="164" customWidth="1"/>
    <col min="4858" max="4868" width="8.33203125" style="164" customWidth="1"/>
    <col min="4869" max="5111" width="8.88671875" style="164"/>
    <col min="5112" max="5112" width="8.21875" style="164" customWidth="1"/>
    <col min="5113" max="5113" width="9.5546875" style="164" customWidth="1"/>
    <col min="5114" max="5124" width="8.33203125" style="164" customWidth="1"/>
    <col min="5125" max="5367" width="8.88671875" style="164"/>
    <col min="5368" max="5368" width="8.21875" style="164" customWidth="1"/>
    <col min="5369" max="5369" width="9.5546875" style="164" customWidth="1"/>
    <col min="5370" max="5380" width="8.33203125" style="164" customWidth="1"/>
    <col min="5381" max="5623" width="8.88671875" style="164"/>
    <col min="5624" max="5624" width="8.21875" style="164" customWidth="1"/>
    <col min="5625" max="5625" width="9.5546875" style="164" customWidth="1"/>
    <col min="5626" max="5636" width="8.33203125" style="164" customWidth="1"/>
    <col min="5637" max="5879" width="8.88671875" style="164"/>
    <col min="5880" max="5880" width="8.21875" style="164" customWidth="1"/>
    <col min="5881" max="5881" width="9.5546875" style="164" customWidth="1"/>
    <col min="5882" max="5892" width="8.33203125" style="164" customWidth="1"/>
    <col min="5893" max="6135" width="8.88671875" style="164"/>
    <col min="6136" max="6136" width="8.21875" style="164" customWidth="1"/>
    <col min="6137" max="6137" width="9.5546875" style="164" customWidth="1"/>
    <col min="6138" max="6148" width="8.33203125" style="164" customWidth="1"/>
    <col min="6149" max="6391" width="8.88671875" style="164"/>
    <col min="6392" max="6392" width="8.21875" style="164" customWidth="1"/>
    <col min="6393" max="6393" width="9.5546875" style="164" customWidth="1"/>
    <col min="6394" max="6404" width="8.33203125" style="164" customWidth="1"/>
    <col min="6405" max="6647" width="8.88671875" style="164"/>
    <col min="6648" max="6648" width="8.21875" style="164" customWidth="1"/>
    <col min="6649" max="6649" width="9.5546875" style="164" customWidth="1"/>
    <col min="6650" max="6660" width="8.33203125" style="164" customWidth="1"/>
    <col min="6661" max="6903" width="8.88671875" style="164"/>
    <col min="6904" max="6904" width="8.21875" style="164" customWidth="1"/>
    <col min="6905" max="6905" width="9.5546875" style="164" customWidth="1"/>
    <col min="6906" max="6916" width="8.33203125" style="164" customWidth="1"/>
    <col min="6917" max="7159" width="8.88671875" style="164"/>
    <col min="7160" max="7160" width="8.21875" style="164" customWidth="1"/>
    <col min="7161" max="7161" width="9.5546875" style="164" customWidth="1"/>
    <col min="7162" max="7172" width="8.33203125" style="164" customWidth="1"/>
    <col min="7173" max="7415" width="8.88671875" style="164"/>
    <col min="7416" max="7416" width="8.21875" style="164" customWidth="1"/>
    <col min="7417" max="7417" width="9.5546875" style="164" customWidth="1"/>
    <col min="7418" max="7428" width="8.33203125" style="164" customWidth="1"/>
    <col min="7429" max="7671" width="8.88671875" style="164"/>
    <col min="7672" max="7672" width="8.21875" style="164" customWidth="1"/>
    <col min="7673" max="7673" width="9.5546875" style="164" customWidth="1"/>
    <col min="7674" max="7684" width="8.33203125" style="164" customWidth="1"/>
    <col min="7685" max="7927" width="8.88671875" style="164"/>
    <col min="7928" max="7928" width="8.21875" style="164" customWidth="1"/>
    <col min="7929" max="7929" width="9.5546875" style="164" customWidth="1"/>
    <col min="7930" max="7940" width="8.33203125" style="164" customWidth="1"/>
    <col min="7941" max="8183" width="8.88671875" style="164"/>
    <col min="8184" max="8184" width="8.21875" style="164" customWidth="1"/>
    <col min="8185" max="8185" width="9.5546875" style="164" customWidth="1"/>
    <col min="8186" max="8196" width="8.33203125" style="164" customWidth="1"/>
    <col min="8197" max="8439" width="8.88671875" style="164"/>
    <col min="8440" max="8440" width="8.21875" style="164" customWidth="1"/>
    <col min="8441" max="8441" width="9.5546875" style="164" customWidth="1"/>
    <col min="8442" max="8452" width="8.33203125" style="164" customWidth="1"/>
    <col min="8453" max="8695" width="8.88671875" style="164"/>
    <col min="8696" max="8696" width="8.21875" style="164" customWidth="1"/>
    <col min="8697" max="8697" width="9.5546875" style="164" customWidth="1"/>
    <col min="8698" max="8708" width="8.33203125" style="164" customWidth="1"/>
    <col min="8709" max="8951" width="8.88671875" style="164"/>
    <col min="8952" max="8952" width="8.21875" style="164" customWidth="1"/>
    <col min="8953" max="8953" width="9.5546875" style="164" customWidth="1"/>
    <col min="8954" max="8964" width="8.33203125" style="164" customWidth="1"/>
    <col min="8965" max="9207" width="8.88671875" style="164"/>
    <col min="9208" max="9208" width="8.21875" style="164" customWidth="1"/>
    <col min="9209" max="9209" width="9.5546875" style="164" customWidth="1"/>
    <col min="9210" max="9220" width="8.33203125" style="164" customWidth="1"/>
    <col min="9221" max="9463" width="8.88671875" style="164"/>
    <col min="9464" max="9464" width="8.21875" style="164" customWidth="1"/>
    <col min="9465" max="9465" width="9.5546875" style="164" customWidth="1"/>
    <col min="9466" max="9476" width="8.33203125" style="164" customWidth="1"/>
    <col min="9477" max="9719" width="8.88671875" style="164"/>
    <col min="9720" max="9720" width="8.21875" style="164" customWidth="1"/>
    <col min="9721" max="9721" width="9.5546875" style="164" customWidth="1"/>
    <col min="9722" max="9732" width="8.33203125" style="164" customWidth="1"/>
    <col min="9733" max="9975" width="8.88671875" style="164"/>
    <col min="9976" max="9976" width="8.21875" style="164" customWidth="1"/>
    <col min="9977" max="9977" width="9.5546875" style="164" customWidth="1"/>
    <col min="9978" max="9988" width="8.33203125" style="164" customWidth="1"/>
    <col min="9989" max="10231" width="8.88671875" style="164"/>
    <col min="10232" max="10232" width="8.21875" style="164" customWidth="1"/>
    <col min="10233" max="10233" width="9.5546875" style="164" customWidth="1"/>
    <col min="10234" max="10244" width="8.33203125" style="164" customWidth="1"/>
    <col min="10245" max="10487" width="8.88671875" style="164"/>
    <col min="10488" max="10488" width="8.21875" style="164" customWidth="1"/>
    <col min="10489" max="10489" width="9.5546875" style="164" customWidth="1"/>
    <col min="10490" max="10500" width="8.33203125" style="164" customWidth="1"/>
    <col min="10501" max="10743" width="8.88671875" style="164"/>
    <col min="10744" max="10744" width="8.21875" style="164" customWidth="1"/>
    <col min="10745" max="10745" width="9.5546875" style="164" customWidth="1"/>
    <col min="10746" max="10756" width="8.33203125" style="164" customWidth="1"/>
    <col min="10757" max="10999" width="8.88671875" style="164"/>
    <col min="11000" max="11000" width="8.21875" style="164" customWidth="1"/>
    <col min="11001" max="11001" width="9.5546875" style="164" customWidth="1"/>
    <col min="11002" max="11012" width="8.33203125" style="164" customWidth="1"/>
    <col min="11013" max="11255" width="8.88671875" style="164"/>
    <col min="11256" max="11256" width="8.21875" style="164" customWidth="1"/>
    <col min="11257" max="11257" width="9.5546875" style="164" customWidth="1"/>
    <col min="11258" max="11268" width="8.33203125" style="164" customWidth="1"/>
    <col min="11269" max="11511" width="8.88671875" style="164"/>
    <col min="11512" max="11512" width="8.21875" style="164" customWidth="1"/>
    <col min="11513" max="11513" width="9.5546875" style="164" customWidth="1"/>
    <col min="11514" max="11524" width="8.33203125" style="164" customWidth="1"/>
    <col min="11525" max="11767" width="8.88671875" style="164"/>
    <col min="11768" max="11768" width="8.21875" style="164" customWidth="1"/>
    <col min="11769" max="11769" width="9.5546875" style="164" customWidth="1"/>
    <col min="11770" max="11780" width="8.33203125" style="164" customWidth="1"/>
    <col min="11781" max="12023" width="8.88671875" style="164"/>
    <col min="12024" max="12024" width="8.21875" style="164" customWidth="1"/>
    <col min="12025" max="12025" width="9.5546875" style="164" customWidth="1"/>
    <col min="12026" max="12036" width="8.33203125" style="164" customWidth="1"/>
    <col min="12037" max="12279" width="8.88671875" style="164"/>
    <col min="12280" max="12280" width="8.21875" style="164" customWidth="1"/>
    <col min="12281" max="12281" width="9.5546875" style="164" customWidth="1"/>
    <col min="12282" max="12292" width="8.33203125" style="164" customWidth="1"/>
    <col min="12293" max="12535" width="8.88671875" style="164"/>
    <col min="12536" max="12536" width="8.21875" style="164" customWidth="1"/>
    <col min="12537" max="12537" width="9.5546875" style="164" customWidth="1"/>
    <col min="12538" max="12548" width="8.33203125" style="164" customWidth="1"/>
    <col min="12549" max="12791" width="8.88671875" style="164"/>
    <col min="12792" max="12792" width="8.21875" style="164" customWidth="1"/>
    <col min="12793" max="12793" width="9.5546875" style="164" customWidth="1"/>
    <col min="12794" max="12804" width="8.33203125" style="164" customWidth="1"/>
    <col min="12805" max="13047" width="8.88671875" style="164"/>
    <col min="13048" max="13048" width="8.21875" style="164" customWidth="1"/>
    <col min="13049" max="13049" width="9.5546875" style="164" customWidth="1"/>
    <col min="13050" max="13060" width="8.33203125" style="164" customWidth="1"/>
    <col min="13061" max="13303" width="8.88671875" style="164"/>
    <col min="13304" max="13304" width="8.21875" style="164" customWidth="1"/>
    <col min="13305" max="13305" width="9.5546875" style="164" customWidth="1"/>
    <col min="13306" max="13316" width="8.33203125" style="164" customWidth="1"/>
    <col min="13317" max="13559" width="8.88671875" style="164"/>
    <col min="13560" max="13560" width="8.21875" style="164" customWidth="1"/>
    <col min="13561" max="13561" width="9.5546875" style="164" customWidth="1"/>
    <col min="13562" max="13572" width="8.33203125" style="164" customWidth="1"/>
    <col min="13573" max="13815" width="8.88671875" style="164"/>
    <col min="13816" max="13816" width="8.21875" style="164" customWidth="1"/>
    <col min="13817" max="13817" width="9.5546875" style="164" customWidth="1"/>
    <col min="13818" max="13828" width="8.33203125" style="164" customWidth="1"/>
    <col min="13829" max="14071" width="8.88671875" style="164"/>
    <col min="14072" max="14072" width="8.21875" style="164" customWidth="1"/>
    <col min="14073" max="14073" width="9.5546875" style="164" customWidth="1"/>
    <col min="14074" max="14084" width="8.33203125" style="164" customWidth="1"/>
    <col min="14085" max="14327" width="8.88671875" style="164"/>
    <col min="14328" max="14328" width="8.21875" style="164" customWidth="1"/>
    <col min="14329" max="14329" width="9.5546875" style="164" customWidth="1"/>
    <col min="14330" max="14340" width="8.33203125" style="164" customWidth="1"/>
    <col min="14341" max="14583" width="8.88671875" style="164"/>
    <col min="14584" max="14584" width="8.21875" style="164" customWidth="1"/>
    <col min="14585" max="14585" width="9.5546875" style="164" customWidth="1"/>
    <col min="14586" max="14596" width="8.33203125" style="164" customWidth="1"/>
    <col min="14597" max="14839" width="8.88671875" style="164"/>
    <col min="14840" max="14840" width="8.21875" style="164" customWidth="1"/>
    <col min="14841" max="14841" width="9.5546875" style="164" customWidth="1"/>
    <col min="14842" max="14852" width="8.33203125" style="164" customWidth="1"/>
    <col min="14853" max="15095" width="8.88671875" style="164"/>
    <col min="15096" max="15096" width="8.21875" style="164" customWidth="1"/>
    <col min="15097" max="15097" width="9.5546875" style="164" customWidth="1"/>
    <col min="15098" max="15108" width="8.33203125" style="164" customWidth="1"/>
    <col min="15109" max="15351" width="8.88671875" style="164"/>
    <col min="15352" max="15352" width="8.21875" style="164" customWidth="1"/>
    <col min="15353" max="15353" width="9.5546875" style="164" customWidth="1"/>
    <col min="15354" max="15364" width="8.33203125" style="164" customWidth="1"/>
    <col min="15365" max="15607" width="8.88671875" style="164"/>
    <col min="15608" max="15608" width="8.21875" style="164" customWidth="1"/>
    <col min="15609" max="15609" width="9.5546875" style="164" customWidth="1"/>
    <col min="15610" max="15620" width="8.33203125" style="164" customWidth="1"/>
    <col min="15621" max="15863" width="8.88671875" style="164"/>
    <col min="15864" max="15864" width="8.21875" style="164" customWidth="1"/>
    <col min="15865" max="15865" width="9.5546875" style="164" customWidth="1"/>
    <col min="15866" max="15876" width="8.33203125" style="164" customWidth="1"/>
    <col min="15877" max="16119" width="8.88671875" style="164"/>
    <col min="16120" max="16120" width="8.21875" style="164" customWidth="1"/>
    <col min="16121" max="16121" width="9.5546875" style="164" customWidth="1"/>
    <col min="16122" max="16132" width="8.33203125" style="164" customWidth="1"/>
    <col min="16133" max="16384" width="8.88671875" style="164"/>
  </cols>
  <sheetData>
    <row r="1" spans="1:27" s="410" customFormat="1" ht="30">
      <c r="A1" s="411" t="s">
        <v>662</v>
      </c>
      <c r="B1" s="407"/>
      <c r="C1" s="407"/>
      <c r="D1" s="407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9"/>
    </row>
    <row r="2" spans="1:27" s="169" customFormat="1" ht="13.5">
      <c r="A2" s="165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7" t="s">
        <v>225</v>
      </c>
      <c r="M2" s="166"/>
      <c r="N2" s="166"/>
      <c r="O2" s="166"/>
      <c r="P2" s="166"/>
      <c r="Q2" s="166"/>
      <c r="R2" s="166"/>
      <c r="S2" s="166"/>
      <c r="T2" s="166"/>
      <c r="U2" s="166"/>
      <c r="V2" s="167" t="s">
        <v>225</v>
      </c>
      <c r="W2" s="168"/>
    </row>
    <row r="3" spans="1:27" s="169" customFormat="1" ht="15" customHeight="1">
      <c r="A3" s="981" t="s">
        <v>287</v>
      </c>
      <c r="B3" s="981" t="s">
        <v>288</v>
      </c>
      <c r="C3" s="982" t="s">
        <v>649</v>
      </c>
      <c r="D3" s="983"/>
      <c r="E3" s="983"/>
      <c r="F3" s="983"/>
      <c r="G3" s="984"/>
      <c r="H3" s="982" t="s">
        <v>650</v>
      </c>
      <c r="I3" s="983"/>
      <c r="J3" s="983"/>
      <c r="K3" s="983"/>
      <c r="L3" s="984"/>
      <c r="M3" s="982" t="s">
        <v>651</v>
      </c>
      <c r="N3" s="983"/>
      <c r="O3" s="983"/>
      <c r="P3" s="983"/>
      <c r="Q3" s="984"/>
      <c r="R3" s="981" t="s">
        <v>652</v>
      </c>
      <c r="S3" s="981"/>
      <c r="T3" s="981"/>
      <c r="U3" s="982"/>
      <c r="V3" s="981"/>
      <c r="W3" s="170"/>
      <c r="X3" s="166"/>
      <c r="Y3" s="166"/>
      <c r="Z3" s="166"/>
      <c r="AA3" s="166"/>
    </row>
    <row r="4" spans="1:27" s="169" customFormat="1" ht="15" customHeight="1">
      <c r="A4" s="981"/>
      <c r="B4" s="981"/>
      <c r="C4" s="981" t="s">
        <v>289</v>
      </c>
      <c r="D4" s="981" t="s">
        <v>290</v>
      </c>
      <c r="E4" s="981"/>
      <c r="F4" s="981"/>
      <c r="G4" s="981"/>
      <c r="H4" s="981" t="s">
        <v>289</v>
      </c>
      <c r="I4" s="975" t="s">
        <v>290</v>
      </c>
      <c r="J4" s="975"/>
      <c r="K4" s="975"/>
      <c r="L4" s="975"/>
      <c r="M4" s="975" t="s">
        <v>289</v>
      </c>
      <c r="N4" s="975" t="s">
        <v>290</v>
      </c>
      <c r="O4" s="975"/>
      <c r="P4" s="975"/>
      <c r="Q4" s="975"/>
      <c r="R4" s="975" t="s">
        <v>289</v>
      </c>
      <c r="S4" s="975" t="s">
        <v>290</v>
      </c>
      <c r="T4" s="975"/>
      <c r="U4" s="975"/>
      <c r="V4" s="975"/>
      <c r="W4" s="170"/>
      <c r="X4" s="166"/>
      <c r="Y4" s="166"/>
      <c r="Z4" s="166"/>
      <c r="AA4" s="166"/>
    </row>
    <row r="5" spans="1:27" s="169" customFormat="1" ht="15" customHeight="1" thickBot="1">
      <c r="A5" s="976"/>
      <c r="B5" s="976"/>
      <c r="C5" s="976"/>
      <c r="D5" s="507" t="s">
        <v>293</v>
      </c>
      <c r="E5" s="507" t="s">
        <v>291</v>
      </c>
      <c r="F5" s="507" t="s">
        <v>73</v>
      </c>
      <c r="G5" s="224" t="s">
        <v>292</v>
      </c>
      <c r="H5" s="976"/>
      <c r="I5" s="507" t="s">
        <v>75</v>
      </c>
      <c r="J5" s="507" t="s">
        <v>76</v>
      </c>
      <c r="K5" s="507" t="s">
        <v>73</v>
      </c>
      <c r="L5" s="224" t="s">
        <v>74</v>
      </c>
      <c r="M5" s="976"/>
      <c r="N5" s="507" t="s">
        <v>75</v>
      </c>
      <c r="O5" s="507" t="s">
        <v>76</v>
      </c>
      <c r="P5" s="507" t="s">
        <v>73</v>
      </c>
      <c r="Q5" s="224" t="s">
        <v>74</v>
      </c>
      <c r="R5" s="976"/>
      <c r="S5" s="548" t="s">
        <v>75</v>
      </c>
      <c r="T5" s="507" t="s">
        <v>76</v>
      </c>
      <c r="U5" s="507" t="s">
        <v>73</v>
      </c>
      <c r="V5" s="543" t="s">
        <v>74</v>
      </c>
      <c r="W5" s="170"/>
      <c r="X5" s="166"/>
      <c r="Y5" s="166"/>
      <c r="Z5" s="166"/>
      <c r="AA5" s="166"/>
    </row>
    <row r="6" spans="1:27" s="171" customFormat="1" ht="11.45" customHeight="1" thickTop="1">
      <c r="A6" s="980" t="s">
        <v>226</v>
      </c>
      <c r="B6" s="412" t="s">
        <v>456</v>
      </c>
      <c r="C6" s="413">
        <f>SUM(D6:G6)</f>
        <v>15892.86</v>
      </c>
      <c r="D6" s="586">
        <v>12995.05</v>
      </c>
      <c r="E6" s="586">
        <v>280.87</v>
      </c>
      <c r="F6" s="586">
        <v>2616.94</v>
      </c>
      <c r="G6" s="606"/>
      <c r="H6" s="413">
        <f>SUM(I6:L6)</f>
        <v>8535.59</v>
      </c>
      <c r="I6" s="614">
        <v>6553.03</v>
      </c>
      <c r="J6" s="614">
        <v>962.32</v>
      </c>
      <c r="K6" s="614">
        <v>1020.24</v>
      </c>
      <c r="L6" s="615"/>
      <c r="M6" s="413">
        <f>SUM(N6:Q6)</f>
        <v>17212.653867403315</v>
      </c>
      <c r="N6" s="637">
        <v>13214.673756906077</v>
      </c>
      <c r="O6" s="637">
        <v>1940.5900552486187</v>
      </c>
      <c r="P6" s="649">
        <v>2057.3900552486189</v>
      </c>
      <c r="Q6" s="451">
        <v>0</v>
      </c>
      <c r="R6" s="546">
        <f t="shared" ref="R6:R41" si="0">SUM(S6:U6)</f>
        <v>18436.381250926996</v>
      </c>
      <c r="S6" s="657">
        <v>12768.729899539027</v>
      </c>
      <c r="T6" s="657">
        <v>1831.5246097690945</v>
      </c>
      <c r="U6" s="657">
        <v>3836.1267416188748</v>
      </c>
      <c r="V6" s="542">
        <v>0</v>
      </c>
      <c r="W6" s="415"/>
      <c r="X6" s="416"/>
      <c r="Y6" s="416"/>
      <c r="Z6" s="416"/>
      <c r="AA6" s="416"/>
    </row>
    <row r="7" spans="1:27" s="171" customFormat="1" ht="11.45" customHeight="1">
      <c r="A7" s="973"/>
      <c r="B7" s="417" t="s">
        <v>457</v>
      </c>
      <c r="C7" s="418">
        <f t="shared" ref="C7:C8" si="1">SUM(D7:G7)</f>
        <v>81.41</v>
      </c>
      <c r="D7" s="596">
        <v>81.41</v>
      </c>
      <c r="E7" s="597"/>
      <c r="F7" s="597"/>
      <c r="G7" s="607"/>
      <c r="H7" s="418">
        <f t="shared" ref="H7:H41" si="2">SUM(I7:L7)</f>
        <v>81.41</v>
      </c>
      <c r="I7" s="624">
        <v>81.41</v>
      </c>
      <c r="J7" s="624"/>
      <c r="K7" s="624"/>
      <c r="L7" s="625"/>
      <c r="M7" s="418">
        <f t="shared" ref="M7:M41" si="3">SUM(N7:Q7)</f>
        <v>153.76159613866795</v>
      </c>
      <c r="N7" s="638">
        <v>153.76159613866795</v>
      </c>
      <c r="O7" s="638"/>
      <c r="P7" s="650"/>
      <c r="Q7" s="448"/>
      <c r="R7" s="547">
        <f t="shared" si="0"/>
        <v>152.41274910438767</v>
      </c>
      <c r="S7" s="658">
        <v>152.41274910438767</v>
      </c>
      <c r="T7" s="658"/>
      <c r="U7" s="668"/>
      <c r="V7" s="541"/>
      <c r="W7" s="415"/>
      <c r="X7" s="416"/>
      <c r="Y7" s="416"/>
      <c r="Z7" s="416"/>
      <c r="AA7" s="416"/>
    </row>
    <row r="8" spans="1:27" s="171" customFormat="1" ht="11.45" customHeight="1">
      <c r="A8" s="974"/>
      <c r="B8" s="417" t="s">
        <v>458</v>
      </c>
      <c r="C8" s="420">
        <f t="shared" si="1"/>
        <v>281.7</v>
      </c>
      <c r="D8" s="587"/>
      <c r="E8" s="588"/>
      <c r="F8" s="587">
        <v>281.7</v>
      </c>
      <c r="G8" s="608"/>
      <c r="H8" s="418">
        <f t="shared" si="2"/>
        <v>338.56270718232042</v>
      </c>
      <c r="I8" s="624"/>
      <c r="J8" s="617"/>
      <c r="K8" s="617">
        <v>338.56270718232042</v>
      </c>
      <c r="L8" s="634"/>
      <c r="M8" s="418">
        <f t="shared" si="3"/>
        <v>338.56270718232042</v>
      </c>
      <c r="N8" s="639"/>
      <c r="O8" s="640"/>
      <c r="P8" s="640">
        <v>338.56270718232042</v>
      </c>
      <c r="Q8" s="448"/>
      <c r="R8" s="547">
        <f t="shared" si="0"/>
        <v>359.60854713385305</v>
      </c>
      <c r="S8" s="659"/>
      <c r="T8" s="660"/>
      <c r="U8" s="669">
        <v>359.60854713385305</v>
      </c>
      <c r="V8" s="541"/>
      <c r="W8" s="415"/>
      <c r="X8" s="416"/>
      <c r="Y8" s="416"/>
      <c r="Z8" s="416"/>
      <c r="AA8" s="416"/>
    </row>
    <row r="9" spans="1:27" s="171" customFormat="1" ht="11.45" customHeight="1">
      <c r="A9" s="973" t="s">
        <v>459</v>
      </c>
      <c r="B9" s="417" t="s">
        <v>460</v>
      </c>
      <c r="C9" s="418">
        <f>SUM(D9:G9)</f>
        <v>7877.16</v>
      </c>
      <c r="D9" s="598">
        <v>1513.32</v>
      </c>
      <c r="E9" s="598">
        <v>0</v>
      </c>
      <c r="F9" s="598">
        <v>6363.84</v>
      </c>
      <c r="G9" s="609"/>
      <c r="H9" s="418">
        <f t="shared" si="2"/>
        <v>4356.79</v>
      </c>
      <c r="I9" s="636">
        <v>511.41</v>
      </c>
      <c r="J9" s="636">
        <v>21.66</v>
      </c>
      <c r="K9" s="636">
        <v>3823.72</v>
      </c>
      <c r="L9" s="627"/>
      <c r="M9" s="418">
        <f>SUM(N9:Q9)</f>
        <v>8785.7919889502755</v>
      </c>
      <c r="N9" s="641">
        <v>1031.2964088397789</v>
      </c>
      <c r="O9" s="641">
        <v>43.679005524861871</v>
      </c>
      <c r="P9" s="651">
        <v>7710.816574585634</v>
      </c>
      <c r="Q9" s="448">
        <v>0</v>
      </c>
      <c r="R9" s="547">
        <f t="shared" si="0"/>
        <v>8888.3815465642056</v>
      </c>
      <c r="S9" s="661">
        <v>1555.7324388655329</v>
      </c>
      <c r="T9" s="661">
        <v>159.66524306920854</v>
      </c>
      <c r="U9" s="661">
        <v>7172.9838646294647</v>
      </c>
      <c r="V9" s="541">
        <v>0</v>
      </c>
      <c r="W9" s="415"/>
      <c r="X9" s="416"/>
      <c r="Y9" s="416"/>
      <c r="Z9" s="416"/>
      <c r="AA9" s="416"/>
    </row>
    <row r="10" spans="1:27" s="171" customFormat="1" ht="11.45" customHeight="1">
      <c r="A10" s="973"/>
      <c r="B10" s="417" t="s">
        <v>457</v>
      </c>
      <c r="C10" s="418">
        <f t="shared" ref="C10:C11" si="4">SUM(D10:G10)</f>
        <v>14.34</v>
      </c>
      <c r="D10" s="596">
        <v>14.34</v>
      </c>
      <c r="E10" s="597"/>
      <c r="F10" s="597"/>
      <c r="G10" s="607"/>
      <c r="H10" s="418">
        <f t="shared" si="2"/>
        <v>14.34</v>
      </c>
      <c r="I10" s="624">
        <v>14.34</v>
      </c>
      <c r="J10" s="624"/>
      <c r="K10" s="624"/>
      <c r="L10" s="625"/>
      <c r="M10" s="418">
        <f t="shared" si="3"/>
        <v>0</v>
      </c>
      <c r="N10" s="638">
        <v>0</v>
      </c>
      <c r="O10" s="638"/>
      <c r="P10" s="650"/>
      <c r="Q10" s="448"/>
      <c r="R10" s="547">
        <f t="shared" si="0"/>
        <v>16.535</v>
      </c>
      <c r="S10" s="658">
        <v>16.535</v>
      </c>
      <c r="T10" s="658"/>
      <c r="U10" s="668"/>
      <c r="V10" s="541"/>
      <c r="W10" s="415"/>
      <c r="X10" s="416"/>
      <c r="Y10" s="416"/>
      <c r="Z10" s="416"/>
      <c r="AA10" s="416"/>
    </row>
    <row r="11" spans="1:27" s="171" customFormat="1" ht="11.45" customHeight="1">
      <c r="A11" s="974"/>
      <c r="B11" s="417" t="s">
        <v>458</v>
      </c>
      <c r="C11" s="420">
        <f t="shared" si="4"/>
        <v>125.99</v>
      </c>
      <c r="D11" s="587"/>
      <c r="E11" s="588"/>
      <c r="F11" s="587">
        <v>125.99</v>
      </c>
      <c r="G11" s="608"/>
      <c r="H11" s="418">
        <f t="shared" si="2"/>
        <v>176.47044198895028</v>
      </c>
      <c r="I11" s="616"/>
      <c r="J11" s="616"/>
      <c r="K11" s="616">
        <v>176.47044198895028</v>
      </c>
      <c r="L11" s="617"/>
      <c r="M11" s="418">
        <f t="shared" si="3"/>
        <v>176.47044198895028</v>
      </c>
      <c r="N11" s="639"/>
      <c r="O11" s="639"/>
      <c r="P11" s="640">
        <v>176.47044198895028</v>
      </c>
      <c r="Q11" s="448"/>
      <c r="R11" s="547">
        <f t="shared" si="0"/>
        <v>176.47044198895028</v>
      </c>
      <c r="S11" s="659"/>
      <c r="T11" s="659"/>
      <c r="U11" s="669">
        <v>176.47044198895028</v>
      </c>
      <c r="V11" s="541"/>
      <c r="W11" s="415"/>
      <c r="X11" s="416"/>
      <c r="Y11" s="416"/>
      <c r="Z11" s="416"/>
      <c r="AA11" s="416"/>
    </row>
    <row r="12" spans="1:27" s="171" customFormat="1" ht="11.45" customHeight="1">
      <c r="A12" s="973" t="s">
        <v>461</v>
      </c>
      <c r="B12" s="417" t="s">
        <v>460</v>
      </c>
      <c r="C12" s="418">
        <f>SUM(D12:G12)</f>
        <v>6243.41</v>
      </c>
      <c r="D12" s="600">
        <v>2293.5500000000002</v>
      </c>
      <c r="E12" s="600">
        <v>442.59</v>
      </c>
      <c r="F12" s="600">
        <v>3507.27</v>
      </c>
      <c r="G12" s="610"/>
      <c r="H12" s="418">
        <f t="shared" si="2"/>
        <v>3046.97</v>
      </c>
      <c r="I12" s="628">
        <v>685.62</v>
      </c>
      <c r="J12" s="628">
        <v>2361.35</v>
      </c>
      <c r="K12" s="628">
        <v>0</v>
      </c>
      <c r="L12" s="629"/>
      <c r="M12" s="418">
        <f t="shared" si="3"/>
        <v>5269.8524584131446</v>
      </c>
      <c r="N12" s="642">
        <v>1382.603867403315</v>
      </c>
      <c r="O12" s="642">
        <v>435.57426184599979</v>
      </c>
      <c r="P12" s="652">
        <v>3451.6743291638304</v>
      </c>
      <c r="Q12" s="449">
        <v>0</v>
      </c>
      <c r="R12" s="547">
        <f t="shared" si="0"/>
        <v>6163.9678636692379</v>
      </c>
      <c r="S12" s="662">
        <v>1764.5328813425392</v>
      </c>
      <c r="T12" s="662">
        <v>1263.2350150054299</v>
      </c>
      <c r="U12" s="662">
        <v>3136.1999673212686</v>
      </c>
      <c r="V12" s="541">
        <v>0</v>
      </c>
      <c r="W12" s="415"/>
    </row>
    <row r="13" spans="1:27" s="171" customFormat="1" ht="11.45" customHeight="1">
      <c r="A13" s="973"/>
      <c r="B13" s="417" t="s">
        <v>457</v>
      </c>
      <c r="C13" s="418">
        <f>SUM(D13:G13)</f>
        <v>5.98</v>
      </c>
      <c r="D13" s="601">
        <v>5.98</v>
      </c>
      <c r="E13" s="602"/>
      <c r="F13" s="602"/>
      <c r="G13" s="611"/>
      <c r="H13" s="418">
        <f t="shared" si="2"/>
        <v>5.98</v>
      </c>
      <c r="I13" s="630">
        <v>5.98</v>
      </c>
      <c r="J13" s="630"/>
      <c r="K13" s="630"/>
      <c r="L13" s="631"/>
      <c r="M13" s="418">
        <f t="shared" si="3"/>
        <v>24.184490923441203</v>
      </c>
      <c r="N13" s="643">
        <v>24.184490923441203</v>
      </c>
      <c r="O13" s="643"/>
      <c r="P13" s="653"/>
      <c r="Q13" s="449"/>
      <c r="R13" s="547">
        <f t="shared" si="0"/>
        <v>14.261405424800895</v>
      </c>
      <c r="S13" s="663">
        <v>14.261405424800895</v>
      </c>
      <c r="T13" s="663"/>
      <c r="U13" s="670"/>
      <c r="V13" s="541"/>
      <c r="W13" s="415"/>
    </row>
    <row r="14" spans="1:27" s="171" customFormat="1" ht="11.45" customHeight="1">
      <c r="A14" s="974"/>
      <c r="B14" s="417" t="s">
        <v>458</v>
      </c>
      <c r="C14" s="420">
        <f>SUM(D14:G14)</f>
        <v>196.71</v>
      </c>
      <c r="D14" s="590"/>
      <c r="E14" s="591"/>
      <c r="F14" s="590">
        <v>196.71</v>
      </c>
      <c r="G14" s="612"/>
      <c r="H14" s="418">
        <f t="shared" si="2"/>
        <v>199.721546961326</v>
      </c>
      <c r="I14" s="630"/>
      <c r="J14" s="618"/>
      <c r="K14" s="618">
        <v>199.721546961326</v>
      </c>
      <c r="L14" s="619"/>
      <c r="M14" s="418">
        <f t="shared" si="3"/>
        <v>199.721546961326</v>
      </c>
      <c r="N14" s="644"/>
      <c r="O14" s="644"/>
      <c r="P14" s="654">
        <v>199.721546961326</v>
      </c>
      <c r="Q14" s="449"/>
      <c r="R14" s="547">
        <f t="shared" si="0"/>
        <v>206.5321300426279</v>
      </c>
      <c r="S14" s="664"/>
      <c r="T14" s="664"/>
      <c r="U14" s="671">
        <v>206.5321300426279</v>
      </c>
      <c r="V14" s="541"/>
      <c r="W14" s="415"/>
    </row>
    <row r="15" spans="1:27" s="171" customFormat="1" ht="11.45" customHeight="1">
      <c r="A15" s="973" t="s">
        <v>462</v>
      </c>
      <c r="B15" s="417" t="s">
        <v>460</v>
      </c>
      <c r="C15" s="418">
        <f>SUM(D15:G15)</f>
        <v>6147.96</v>
      </c>
      <c r="D15" s="598">
        <v>0</v>
      </c>
      <c r="E15" s="598">
        <v>0</v>
      </c>
      <c r="F15" s="598">
        <v>6147.96</v>
      </c>
      <c r="G15" s="599"/>
      <c r="H15" s="418">
        <f>SUM(I15:L15)</f>
        <v>3223.99</v>
      </c>
      <c r="I15" s="636">
        <v>0</v>
      </c>
      <c r="J15" s="636">
        <v>0</v>
      </c>
      <c r="K15" s="636">
        <v>3223.99</v>
      </c>
      <c r="L15" s="627"/>
      <c r="M15" s="418">
        <f t="shared" si="3"/>
        <v>6501.4162983425413</v>
      </c>
      <c r="N15" s="641">
        <v>0</v>
      </c>
      <c r="O15" s="641">
        <v>0</v>
      </c>
      <c r="P15" s="651">
        <v>6501.4162983425413</v>
      </c>
      <c r="Q15" s="448">
        <v>0</v>
      </c>
      <c r="R15" s="547">
        <f t="shared" si="0"/>
        <v>6528.1613918732864</v>
      </c>
      <c r="S15" s="661">
        <v>1187.1332035476205</v>
      </c>
      <c r="T15" s="661">
        <v>320.78946451031931</v>
      </c>
      <c r="U15" s="661">
        <v>5020.2387238153469</v>
      </c>
      <c r="V15" s="541">
        <v>0</v>
      </c>
      <c r="W15" s="415"/>
      <c r="X15" s="416"/>
      <c r="Y15" s="416"/>
      <c r="Z15" s="416"/>
      <c r="AA15" s="416"/>
    </row>
    <row r="16" spans="1:27" s="171" customFormat="1" ht="11.45" customHeight="1">
      <c r="A16" s="973"/>
      <c r="B16" s="417" t="s">
        <v>457</v>
      </c>
      <c r="C16" s="418">
        <f t="shared" ref="C16:C17" si="5">SUM(D16:G16)</f>
        <v>38.880000000000003</v>
      </c>
      <c r="D16" s="596">
        <v>38.880000000000003</v>
      </c>
      <c r="E16" s="597"/>
      <c r="F16" s="597"/>
      <c r="G16" s="607"/>
      <c r="H16" s="418">
        <f t="shared" si="2"/>
        <v>38.880000000000003</v>
      </c>
      <c r="I16" s="624">
        <v>38.880000000000003</v>
      </c>
      <c r="J16" s="624"/>
      <c r="K16" s="624"/>
      <c r="L16" s="625"/>
      <c r="M16" s="418">
        <f t="shared" si="3"/>
        <v>114.2494763523769</v>
      </c>
      <c r="N16" s="638">
        <v>114.2494763523769</v>
      </c>
      <c r="O16" s="638"/>
      <c r="P16" s="650"/>
      <c r="Q16" s="448"/>
      <c r="R16" s="547">
        <f t="shared" si="0"/>
        <v>70.332369088094225</v>
      </c>
      <c r="S16" s="658">
        <v>70.332369088094225</v>
      </c>
      <c r="T16" s="658"/>
      <c r="U16" s="668"/>
      <c r="V16" s="541"/>
      <c r="W16" s="415"/>
      <c r="X16" s="416"/>
      <c r="Y16" s="416"/>
      <c r="Z16" s="416"/>
      <c r="AA16" s="416"/>
    </row>
    <row r="17" spans="1:27" s="171" customFormat="1" ht="11.45" customHeight="1">
      <c r="A17" s="974"/>
      <c r="B17" s="417" t="s">
        <v>458</v>
      </c>
      <c r="C17" s="420">
        <f t="shared" si="5"/>
        <v>203.33</v>
      </c>
      <c r="D17" s="587"/>
      <c r="E17" s="588"/>
      <c r="F17" s="587">
        <v>203.33</v>
      </c>
      <c r="G17" s="608"/>
      <c r="H17" s="418">
        <f t="shared" si="2"/>
        <v>215.00718232044198</v>
      </c>
      <c r="I17" s="616"/>
      <c r="J17" s="616"/>
      <c r="K17" s="616">
        <v>215.00718232044198</v>
      </c>
      <c r="L17" s="617"/>
      <c r="M17" s="418">
        <f t="shared" si="3"/>
        <v>215.00718232044198</v>
      </c>
      <c r="N17" s="639"/>
      <c r="O17" s="639"/>
      <c r="P17" s="640">
        <v>215.00718232044198</v>
      </c>
      <c r="Q17" s="448"/>
      <c r="R17" s="547">
        <f t="shared" si="0"/>
        <v>215.00718232044198</v>
      </c>
      <c r="S17" s="659"/>
      <c r="T17" s="659"/>
      <c r="U17" s="669">
        <v>215.00718232044198</v>
      </c>
      <c r="V17" s="541"/>
      <c r="W17" s="415"/>
      <c r="X17" s="416"/>
      <c r="Y17" s="416"/>
      <c r="Z17" s="416"/>
      <c r="AA17" s="416"/>
    </row>
    <row r="18" spans="1:27" s="171" customFormat="1" ht="11.45" customHeight="1">
      <c r="A18" s="973" t="s">
        <v>463</v>
      </c>
      <c r="B18" s="417" t="s">
        <v>460</v>
      </c>
      <c r="C18" s="418">
        <f>SUM(D18:G18)</f>
        <v>2121.46</v>
      </c>
      <c r="D18" s="600">
        <v>0</v>
      </c>
      <c r="E18" s="600">
        <v>0</v>
      </c>
      <c r="F18" s="600">
        <v>2121.46</v>
      </c>
      <c r="G18" s="610"/>
      <c r="H18" s="418">
        <f t="shared" si="2"/>
        <v>1106.55</v>
      </c>
      <c r="I18" s="628">
        <v>0</v>
      </c>
      <c r="J18" s="628">
        <v>0</v>
      </c>
      <c r="K18" s="628">
        <v>1106.55</v>
      </c>
      <c r="L18" s="629"/>
      <c r="M18" s="418">
        <f t="shared" si="3"/>
        <v>2231.4406077348062</v>
      </c>
      <c r="N18" s="642">
        <v>0</v>
      </c>
      <c r="O18" s="642">
        <v>0</v>
      </c>
      <c r="P18" s="652">
        <v>2231.4406077348062</v>
      </c>
      <c r="Q18" s="449">
        <v>0</v>
      </c>
      <c r="R18" s="547">
        <f t="shared" si="0"/>
        <v>2227.7753041956835</v>
      </c>
      <c r="S18" s="662">
        <v>100.49248229729042</v>
      </c>
      <c r="T18" s="662">
        <v>373.00620383479577</v>
      </c>
      <c r="U18" s="662">
        <v>1754.2766180635974</v>
      </c>
      <c r="V18" s="541">
        <v>0</v>
      </c>
      <c r="W18" s="415"/>
    </row>
    <row r="19" spans="1:27" s="171" customFormat="1" ht="11.45" customHeight="1">
      <c r="A19" s="973"/>
      <c r="B19" s="417" t="s">
        <v>457</v>
      </c>
      <c r="C19" s="418">
        <f>SUM(D19:G19)</f>
        <v>0</v>
      </c>
      <c r="D19" s="601"/>
      <c r="E19" s="602"/>
      <c r="F19" s="602"/>
      <c r="G19" s="611"/>
      <c r="H19" s="418">
        <f t="shared" si="2"/>
        <v>0</v>
      </c>
      <c r="I19" s="630">
        <v>0</v>
      </c>
      <c r="J19" s="630"/>
      <c r="K19" s="630"/>
      <c r="L19" s="631"/>
      <c r="M19" s="418">
        <f t="shared" si="3"/>
        <v>0</v>
      </c>
      <c r="N19" s="643">
        <v>0</v>
      </c>
      <c r="O19" s="643"/>
      <c r="P19" s="653"/>
      <c r="Q19" s="449"/>
      <c r="R19" s="547">
        <f t="shared" si="0"/>
        <v>0</v>
      </c>
      <c r="S19" s="663">
        <v>0</v>
      </c>
      <c r="T19" s="663"/>
      <c r="U19" s="670"/>
      <c r="V19" s="541"/>
      <c r="W19" s="415"/>
    </row>
    <row r="20" spans="1:27" s="171" customFormat="1" ht="11.45" customHeight="1">
      <c r="A20" s="974"/>
      <c r="B20" s="417" t="s">
        <v>458</v>
      </c>
      <c r="C20" s="420">
        <f>SUM(D20:G20)</f>
        <v>0</v>
      </c>
      <c r="D20" s="590"/>
      <c r="E20" s="591"/>
      <c r="F20" s="590">
        <v>0</v>
      </c>
      <c r="G20" s="612"/>
      <c r="H20" s="418">
        <f t="shared" si="2"/>
        <v>0</v>
      </c>
      <c r="I20" s="630"/>
      <c r="J20" s="618"/>
      <c r="K20" s="618">
        <v>0</v>
      </c>
      <c r="L20" s="619"/>
      <c r="M20" s="418">
        <f t="shared" si="3"/>
        <v>0</v>
      </c>
      <c r="N20" s="644"/>
      <c r="O20" s="644"/>
      <c r="P20" s="654">
        <v>0</v>
      </c>
      <c r="Q20" s="449"/>
      <c r="R20" s="547">
        <f t="shared" si="0"/>
        <v>0</v>
      </c>
      <c r="S20" s="664"/>
      <c r="T20" s="664"/>
      <c r="U20" s="671">
        <v>0</v>
      </c>
      <c r="V20" s="541"/>
      <c r="W20" s="415"/>
    </row>
    <row r="21" spans="1:27" s="171" customFormat="1" ht="11.45" customHeight="1">
      <c r="A21" s="973" t="s">
        <v>464</v>
      </c>
      <c r="B21" s="417" t="s">
        <v>460</v>
      </c>
      <c r="C21" s="418">
        <f>SUM(D21:G21)</f>
        <v>8737.7099999999991</v>
      </c>
      <c r="D21" s="598">
        <v>0</v>
      </c>
      <c r="E21" s="598">
        <v>0</v>
      </c>
      <c r="F21" s="598">
        <v>8737.7099999999991</v>
      </c>
      <c r="G21" s="609"/>
      <c r="H21" s="418">
        <f t="shared" si="2"/>
        <v>4253.95</v>
      </c>
      <c r="I21" s="636">
        <v>0</v>
      </c>
      <c r="J21" s="636">
        <v>0</v>
      </c>
      <c r="K21" s="636">
        <v>4253.95</v>
      </c>
      <c r="L21" s="627"/>
      <c r="M21" s="418">
        <f t="shared" si="3"/>
        <v>8578.4074585635353</v>
      </c>
      <c r="N21" s="641">
        <v>0</v>
      </c>
      <c r="O21" s="641">
        <v>0</v>
      </c>
      <c r="P21" s="651">
        <v>8578.4074585635353</v>
      </c>
      <c r="Q21" s="448">
        <v>0</v>
      </c>
      <c r="R21" s="547">
        <f t="shared" si="0"/>
        <v>8925.7519584448091</v>
      </c>
      <c r="S21" s="661">
        <v>135.97100749569722</v>
      </c>
      <c r="T21" s="661">
        <v>167.97438514695355</v>
      </c>
      <c r="U21" s="661">
        <v>8621.8065658021587</v>
      </c>
      <c r="V21" s="541">
        <v>0</v>
      </c>
      <c r="W21" s="415"/>
      <c r="X21" s="416"/>
      <c r="Y21" s="416"/>
      <c r="Z21" s="416"/>
      <c r="AA21" s="416"/>
    </row>
    <row r="22" spans="1:27" s="171" customFormat="1" ht="11.45" customHeight="1">
      <c r="A22" s="973"/>
      <c r="B22" s="417" t="s">
        <v>457</v>
      </c>
      <c r="C22" s="418">
        <f t="shared" ref="C22:C41" si="6">SUM(D22:G22)</f>
        <v>14.21</v>
      </c>
      <c r="D22" s="596">
        <v>14.21</v>
      </c>
      <c r="E22" s="597"/>
      <c r="F22" s="597"/>
      <c r="G22" s="607"/>
      <c r="H22" s="418">
        <f t="shared" si="2"/>
        <v>14.21</v>
      </c>
      <c r="I22" s="624">
        <v>14.21</v>
      </c>
      <c r="J22" s="624"/>
      <c r="K22" s="624"/>
      <c r="L22" s="625"/>
      <c r="M22" s="418">
        <f t="shared" si="3"/>
        <v>41.008484609313342</v>
      </c>
      <c r="N22" s="638">
        <v>41.008484609313342</v>
      </c>
      <c r="O22" s="638"/>
      <c r="P22" s="650"/>
      <c r="Q22" s="448"/>
      <c r="R22" s="547">
        <f t="shared" si="0"/>
        <v>31.400066194598317</v>
      </c>
      <c r="S22" s="658">
        <v>31.400066194598317</v>
      </c>
      <c r="T22" s="658"/>
      <c r="U22" s="668"/>
      <c r="V22" s="541"/>
      <c r="W22" s="415"/>
      <c r="Y22" s="416"/>
      <c r="Z22" s="416"/>
      <c r="AA22" s="416"/>
    </row>
    <row r="23" spans="1:27" s="171" customFormat="1" ht="11.45" customHeight="1">
      <c r="A23" s="974"/>
      <c r="B23" s="417" t="s">
        <v>458</v>
      </c>
      <c r="C23" s="420">
        <f t="shared" si="6"/>
        <v>246.02</v>
      </c>
      <c r="D23" s="587"/>
      <c r="E23" s="588"/>
      <c r="F23" s="587">
        <v>246.02</v>
      </c>
      <c r="G23" s="608"/>
      <c r="H23" s="418">
        <f t="shared" si="2"/>
        <v>229.66767955801106</v>
      </c>
      <c r="I23" s="616"/>
      <c r="J23" s="616"/>
      <c r="K23" s="616">
        <v>229.66767955801106</v>
      </c>
      <c r="L23" s="617"/>
      <c r="M23" s="418">
        <f t="shared" si="3"/>
        <v>229.66767955801106</v>
      </c>
      <c r="N23" s="639"/>
      <c r="O23" s="639"/>
      <c r="P23" s="640">
        <v>229.66767955801106</v>
      </c>
      <c r="Q23" s="448"/>
      <c r="R23" s="547">
        <f t="shared" si="0"/>
        <v>237.49943411786529</v>
      </c>
      <c r="S23" s="659"/>
      <c r="T23" s="659"/>
      <c r="U23" s="669">
        <v>237.49943411786529</v>
      </c>
      <c r="V23" s="541"/>
      <c r="W23" s="415"/>
      <c r="Y23" s="416"/>
    </row>
    <row r="24" spans="1:27" s="171" customFormat="1" ht="11.45" customHeight="1">
      <c r="A24" s="973" t="s">
        <v>465</v>
      </c>
      <c r="B24" s="417" t="s">
        <v>460</v>
      </c>
      <c r="C24" s="418">
        <f t="shared" si="6"/>
        <v>12.68</v>
      </c>
      <c r="D24" s="598">
        <v>12.68</v>
      </c>
      <c r="E24" s="598">
        <v>0</v>
      </c>
      <c r="F24" s="598">
        <v>0</v>
      </c>
      <c r="G24" s="609"/>
      <c r="H24" s="418">
        <f t="shared" si="2"/>
        <v>27.94</v>
      </c>
      <c r="I24" s="626">
        <v>27.94</v>
      </c>
      <c r="J24" s="626">
        <v>0</v>
      </c>
      <c r="K24" s="626">
        <v>0</v>
      </c>
      <c r="L24" s="627"/>
      <c r="M24" s="418">
        <f t="shared" si="3"/>
        <v>56.343093922651938</v>
      </c>
      <c r="N24" s="641">
        <v>56.343093922651938</v>
      </c>
      <c r="O24" s="641">
        <v>0</v>
      </c>
      <c r="P24" s="651">
        <v>0</v>
      </c>
      <c r="Q24" s="448">
        <v>0</v>
      </c>
      <c r="R24" s="547">
        <f t="shared" si="0"/>
        <v>57.715680419258824</v>
      </c>
      <c r="S24" s="661">
        <v>46.880953537128256</v>
      </c>
      <c r="T24" s="661">
        <v>10.834726882130569</v>
      </c>
      <c r="U24" s="661">
        <v>0</v>
      </c>
      <c r="V24" s="541">
        <v>0</v>
      </c>
      <c r="W24" s="415"/>
    </row>
    <row r="25" spans="1:27" s="171" customFormat="1" ht="11.45" customHeight="1">
      <c r="A25" s="973"/>
      <c r="B25" s="417" t="s">
        <v>457</v>
      </c>
      <c r="C25" s="418">
        <f t="shared" si="6"/>
        <v>0</v>
      </c>
      <c r="D25" s="596"/>
      <c r="E25" s="597"/>
      <c r="F25" s="597"/>
      <c r="G25" s="607"/>
      <c r="H25" s="418">
        <f t="shared" si="2"/>
        <v>0</v>
      </c>
      <c r="I25" s="624">
        <v>0</v>
      </c>
      <c r="J25" s="624"/>
      <c r="K25" s="624"/>
      <c r="L25" s="625"/>
      <c r="M25" s="418">
        <f t="shared" si="3"/>
        <v>0</v>
      </c>
      <c r="N25" s="638">
        <v>0</v>
      </c>
      <c r="O25" s="638"/>
      <c r="P25" s="650"/>
      <c r="Q25" s="448"/>
      <c r="R25" s="547">
        <f t="shared" si="0"/>
        <v>0</v>
      </c>
      <c r="S25" s="658">
        <v>0</v>
      </c>
      <c r="T25" s="658"/>
      <c r="U25" s="668"/>
      <c r="V25" s="541"/>
      <c r="W25" s="415"/>
    </row>
    <row r="26" spans="1:27" s="171" customFormat="1" ht="11.45" customHeight="1">
      <c r="A26" s="974"/>
      <c r="B26" s="417" t="s">
        <v>458</v>
      </c>
      <c r="C26" s="420">
        <f t="shared" si="6"/>
        <v>0</v>
      </c>
      <c r="D26" s="587"/>
      <c r="E26" s="588"/>
      <c r="F26" s="588"/>
      <c r="G26" s="608"/>
      <c r="H26" s="418">
        <f t="shared" si="2"/>
        <v>0</v>
      </c>
      <c r="I26" s="624">
        <v>0</v>
      </c>
      <c r="J26" s="616"/>
      <c r="K26" s="616">
        <v>0</v>
      </c>
      <c r="L26" s="617"/>
      <c r="M26" s="418">
        <f t="shared" si="3"/>
        <v>0</v>
      </c>
      <c r="N26" s="639"/>
      <c r="O26" s="639"/>
      <c r="P26" s="640">
        <v>0</v>
      </c>
      <c r="Q26" s="448"/>
      <c r="R26" s="547">
        <f t="shared" si="0"/>
        <v>0</v>
      </c>
      <c r="S26" s="659"/>
      <c r="T26" s="659"/>
      <c r="U26" s="669">
        <v>0</v>
      </c>
      <c r="V26" s="541"/>
      <c r="W26" s="415"/>
    </row>
    <row r="27" spans="1:27" s="171" customFormat="1" ht="11.45" customHeight="1">
      <c r="A27" s="973" t="s">
        <v>466</v>
      </c>
      <c r="B27" s="417" t="s">
        <v>460</v>
      </c>
      <c r="C27" s="418">
        <f t="shared" si="6"/>
        <v>1358.49</v>
      </c>
      <c r="D27" s="598">
        <v>0</v>
      </c>
      <c r="E27" s="598">
        <v>0</v>
      </c>
      <c r="F27" s="598">
        <v>1358.49</v>
      </c>
      <c r="G27" s="609"/>
      <c r="H27" s="418">
        <f t="shared" si="2"/>
        <v>812.82</v>
      </c>
      <c r="I27" s="636">
        <v>0</v>
      </c>
      <c r="J27" s="636">
        <v>0</v>
      </c>
      <c r="K27" s="636">
        <v>812.82</v>
      </c>
      <c r="L27" s="627"/>
      <c r="M27" s="418">
        <f t="shared" si="3"/>
        <v>1639.1121546961326</v>
      </c>
      <c r="N27" s="641">
        <v>0</v>
      </c>
      <c r="O27" s="641">
        <v>0</v>
      </c>
      <c r="P27" s="651">
        <v>1639.1121546961326</v>
      </c>
      <c r="Q27" s="448">
        <v>0</v>
      </c>
      <c r="R27" s="547">
        <f t="shared" si="0"/>
        <v>1610.2300773242255</v>
      </c>
      <c r="S27" s="661">
        <v>429.63404655584731</v>
      </c>
      <c r="T27" s="661">
        <v>241.47090580243335</v>
      </c>
      <c r="U27" s="661">
        <v>939.12512496594468</v>
      </c>
      <c r="V27" s="541">
        <v>0</v>
      </c>
      <c r="W27" s="415"/>
    </row>
    <row r="28" spans="1:27" s="171" customFormat="1" ht="11.45" customHeight="1">
      <c r="A28" s="973"/>
      <c r="B28" s="417" t="s">
        <v>457</v>
      </c>
      <c r="C28" s="418">
        <f t="shared" si="6"/>
        <v>0</v>
      </c>
      <c r="D28" s="596"/>
      <c r="E28" s="597"/>
      <c r="F28" s="597"/>
      <c r="G28" s="607"/>
      <c r="H28" s="418">
        <f t="shared" si="2"/>
        <v>0</v>
      </c>
      <c r="I28" s="624">
        <v>0</v>
      </c>
      <c r="J28" s="624"/>
      <c r="K28" s="624"/>
      <c r="L28" s="625"/>
      <c r="M28" s="418">
        <f t="shared" si="3"/>
        <v>0</v>
      </c>
      <c r="N28" s="638">
        <v>0</v>
      </c>
      <c r="O28" s="638"/>
      <c r="P28" s="650"/>
      <c r="Q28" s="448"/>
      <c r="R28" s="547">
        <f t="shared" si="0"/>
        <v>0</v>
      </c>
      <c r="S28" s="658">
        <v>0</v>
      </c>
      <c r="T28" s="658"/>
      <c r="U28" s="668"/>
      <c r="V28" s="541"/>
      <c r="W28" s="415"/>
    </row>
    <row r="29" spans="1:27" s="171" customFormat="1" ht="11.45" customHeight="1">
      <c r="A29" s="974"/>
      <c r="B29" s="417" t="s">
        <v>458</v>
      </c>
      <c r="C29" s="420">
        <f t="shared" si="6"/>
        <v>67.73</v>
      </c>
      <c r="D29" s="587"/>
      <c r="E29" s="588"/>
      <c r="F29" s="587">
        <v>67.73</v>
      </c>
      <c r="G29" s="608"/>
      <c r="H29" s="418">
        <f t="shared" si="2"/>
        <v>39.020718232044203</v>
      </c>
      <c r="I29" s="616"/>
      <c r="J29" s="616"/>
      <c r="K29" s="616">
        <v>39.020718232044203</v>
      </c>
      <c r="L29" s="617"/>
      <c r="M29" s="418">
        <f t="shared" si="3"/>
        <v>39.020718232044203</v>
      </c>
      <c r="N29" s="639"/>
      <c r="O29" s="639"/>
      <c r="P29" s="640">
        <v>39.020718232044203</v>
      </c>
      <c r="Q29" s="448"/>
      <c r="R29" s="547">
        <f t="shared" si="0"/>
        <v>39.020718232044203</v>
      </c>
      <c r="S29" s="659"/>
      <c r="T29" s="659"/>
      <c r="U29" s="669">
        <v>39.020718232044203</v>
      </c>
      <c r="V29" s="541"/>
      <c r="W29" s="415"/>
    </row>
    <row r="30" spans="1:27" s="171" customFormat="1" ht="11.45" customHeight="1">
      <c r="A30" s="973" t="s">
        <v>467</v>
      </c>
      <c r="B30" s="417" t="s">
        <v>460</v>
      </c>
      <c r="C30" s="418">
        <f t="shared" si="6"/>
        <v>809.94999999999993</v>
      </c>
      <c r="D30" s="600">
        <v>766.29</v>
      </c>
      <c r="E30" s="600">
        <v>43.66</v>
      </c>
      <c r="F30" s="600">
        <v>0</v>
      </c>
      <c r="G30" s="610"/>
      <c r="H30" s="418">
        <f t="shared" si="2"/>
        <v>394.17</v>
      </c>
      <c r="I30" s="628">
        <v>348.47</v>
      </c>
      <c r="J30" s="628">
        <v>45.7</v>
      </c>
      <c r="K30" s="628">
        <v>0</v>
      </c>
      <c r="L30" s="629"/>
      <c r="M30" s="418">
        <f t="shared" si="3"/>
        <v>794.87320441988959</v>
      </c>
      <c r="N30" s="642">
        <v>752.02591248214981</v>
      </c>
      <c r="O30" s="642">
        <v>42.847291937739833</v>
      </c>
      <c r="P30" s="652">
        <v>0</v>
      </c>
      <c r="Q30" s="449">
        <v>0</v>
      </c>
      <c r="R30" s="547">
        <f t="shared" si="0"/>
        <v>784.92152474361251</v>
      </c>
      <c r="S30" s="662">
        <v>617.47725599982914</v>
      </c>
      <c r="T30" s="662">
        <v>154.81761404581852</v>
      </c>
      <c r="U30" s="662">
        <v>12.626654697964792</v>
      </c>
      <c r="V30" s="541">
        <v>0</v>
      </c>
      <c r="W30" s="415"/>
    </row>
    <row r="31" spans="1:27" s="171" customFormat="1" ht="11.45" customHeight="1">
      <c r="A31" s="973"/>
      <c r="B31" s="417" t="s">
        <v>457</v>
      </c>
      <c r="C31" s="418">
        <f t="shared" si="6"/>
        <v>12.69</v>
      </c>
      <c r="D31" s="601">
        <v>12.69</v>
      </c>
      <c r="E31" s="602"/>
      <c r="F31" s="602"/>
      <c r="G31" s="611"/>
      <c r="H31" s="418">
        <f t="shared" si="2"/>
        <v>12.69</v>
      </c>
      <c r="I31" s="630">
        <v>12.69</v>
      </c>
      <c r="J31" s="630"/>
      <c r="K31" s="630"/>
      <c r="L31" s="631"/>
      <c r="M31" s="418">
        <f t="shared" si="3"/>
        <v>0</v>
      </c>
      <c r="N31" s="643">
        <v>0</v>
      </c>
      <c r="O31" s="643"/>
      <c r="P31" s="653"/>
      <c r="Q31" s="449"/>
      <c r="R31" s="547">
        <f t="shared" si="0"/>
        <v>3.1724999999999999</v>
      </c>
      <c r="S31" s="663">
        <v>3.1724999999999999</v>
      </c>
      <c r="T31" s="663"/>
      <c r="U31" s="670"/>
      <c r="V31" s="541"/>
      <c r="W31" s="415"/>
    </row>
    <row r="32" spans="1:27" s="171" customFormat="1" ht="11.45" customHeight="1">
      <c r="A32" s="974"/>
      <c r="B32" s="417" t="s">
        <v>458</v>
      </c>
      <c r="C32" s="420">
        <f t="shared" si="6"/>
        <v>37.4</v>
      </c>
      <c r="D32" s="590"/>
      <c r="E32" s="591"/>
      <c r="F32" s="590">
        <v>37.4</v>
      </c>
      <c r="G32" s="612"/>
      <c r="H32" s="418">
        <f t="shared" si="2"/>
        <v>37.306629834254146</v>
      </c>
      <c r="I32" s="618"/>
      <c r="J32" s="618"/>
      <c r="K32" s="618">
        <v>37.306629834254146</v>
      </c>
      <c r="L32" s="619"/>
      <c r="M32" s="418">
        <f t="shared" si="3"/>
        <v>37.306629834254146</v>
      </c>
      <c r="N32" s="644"/>
      <c r="O32" s="644"/>
      <c r="P32" s="654">
        <v>37.306629834254146</v>
      </c>
      <c r="Q32" s="449"/>
      <c r="R32" s="547">
        <f t="shared" si="0"/>
        <v>37.306629834254146</v>
      </c>
      <c r="S32" s="664"/>
      <c r="T32" s="664"/>
      <c r="U32" s="671">
        <v>37.306629834254146</v>
      </c>
      <c r="V32" s="541"/>
      <c r="W32" s="415"/>
    </row>
    <row r="33" spans="1:23" s="171" customFormat="1" ht="11.45" customHeight="1">
      <c r="A33" s="973" t="s">
        <v>468</v>
      </c>
      <c r="B33" s="417" t="s">
        <v>460</v>
      </c>
      <c r="C33" s="418">
        <f t="shared" si="6"/>
        <v>79.52</v>
      </c>
      <c r="D33" s="600">
        <v>79.52</v>
      </c>
      <c r="E33" s="600">
        <v>0</v>
      </c>
      <c r="F33" s="600">
        <v>0</v>
      </c>
      <c r="G33" s="610"/>
      <c r="H33" s="418">
        <f t="shared" si="2"/>
        <v>50.92</v>
      </c>
      <c r="I33" s="628">
        <v>50.92</v>
      </c>
      <c r="J33" s="628">
        <v>0</v>
      </c>
      <c r="K33" s="628">
        <v>0</v>
      </c>
      <c r="L33" s="629"/>
      <c r="M33" s="418">
        <f t="shared" si="3"/>
        <v>102.68397790055248</v>
      </c>
      <c r="N33" s="642">
        <v>102.68397790055248</v>
      </c>
      <c r="O33" s="642">
        <v>0</v>
      </c>
      <c r="P33" s="652">
        <v>0</v>
      </c>
      <c r="Q33" s="449">
        <v>0</v>
      </c>
      <c r="R33" s="547">
        <f t="shared" si="0"/>
        <v>106.19171091964824</v>
      </c>
      <c r="S33" s="662">
        <v>88.479830819487844</v>
      </c>
      <c r="T33" s="662">
        <v>16.097831933816686</v>
      </c>
      <c r="U33" s="662">
        <v>1.6140481663437025</v>
      </c>
      <c r="V33" s="541">
        <v>0</v>
      </c>
      <c r="W33" s="415"/>
    </row>
    <row r="34" spans="1:23" s="171" customFormat="1" ht="11.45" customHeight="1">
      <c r="A34" s="973"/>
      <c r="B34" s="417" t="s">
        <v>457</v>
      </c>
      <c r="C34" s="418">
        <f t="shared" si="6"/>
        <v>0</v>
      </c>
      <c r="D34" s="601"/>
      <c r="E34" s="602"/>
      <c r="F34" s="602"/>
      <c r="G34" s="611"/>
      <c r="H34" s="418">
        <f t="shared" si="2"/>
        <v>0</v>
      </c>
      <c r="I34" s="630">
        <v>0</v>
      </c>
      <c r="J34" s="630"/>
      <c r="K34" s="630"/>
      <c r="L34" s="631"/>
      <c r="M34" s="418">
        <f t="shared" si="3"/>
        <v>0</v>
      </c>
      <c r="N34" s="643">
        <v>0</v>
      </c>
      <c r="O34" s="643"/>
      <c r="P34" s="653"/>
      <c r="Q34" s="449"/>
      <c r="R34" s="547">
        <f t="shared" si="0"/>
        <v>0</v>
      </c>
      <c r="S34" s="663">
        <v>0</v>
      </c>
      <c r="T34" s="663"/>
      <c r="U34" s="670"/>
      <c r="V34" s="541"/>
      <c r="W34" s="415"/>
    </row>
    <row r="35" spans="1:23" s="171" customFormat="1" ht="11.45" customHeight="1">
      <c r="A35" s="974"/>
      <c r="B35" s="417" t="s">
        <v>458</v>
      </c>
      <c r="C35" s="420">
        <f t="shared" si="6"/>
        <v>3.77</v>
      </c>
      <c r="D35" s="590"/>
      <c r="E35" s="591"/>
      <c r="F35" s="590">
        <v>3.77</v>
      </c>
      <c r="G35" s="612"/>
      <c r="H35" s="418">
        <f t="shared" si="2"/>
        <v>0</v>
      </c>
      <c r="I35" s="618"/>
      <c r="J35" s="618"/>
      <c r="K35" s="618">
        <v>0</v>
      </c>
      <c r="L35" s="619"/>
      <c r="M35" s="418">
        <f t="shared" si="3"/>
        <v>0</v>
      </c>
      <c r="N35" s="644"/>
      <c r="O35" s="644"/>
      <c r="P35" s="654">
        <v>0</v>
      </c>
      <c r="Q35" s="449"/>
      <c r="R35" s="547">
        <f t="shared" si="0"/>
        <v>0</v>
      </c>
      <c r="S35" s="664"/>
      <c r="T35" s="664"/>
      <c r="U35" s="671">
        <v>0</v>
      </c>
      <c r="V35" s="541"/>
      <c r="W35" s="415"/>
    </row>
    <row r="36" spans="1:23" s="171" customFormat="1" ht="11.45" customHeight="1">
      <c r="A36" s="979" t="s">
        <v>469</v>
      </c>
      <c r="B36" s="417" t="s">
        <v>457</v>
      </c>
      <c r="C36" s="418">
        <f t="shared" si="6"/>
        <v>0</v>
      </c>
      <c r="D36" s="592"/>
      <c r="E36" s="593"/>
      <c r="F36" s="593"/>
      <c r="G36" s="611"/>
      <c r="H36" s="418">
        <f t="shared" si="2"/>
        <v>0</v>
      </c>
      <c r="I36" s="620">
        <v>0</v>
      </c>
      <c r="J36" s="620"/>
      <c r="K36" s="620"/>
      <c r="L36" s="621"/>
      <c r="M36" s="418">
        <f t="shared" si="3"/>
        <v>0</v>
      </c>
      <c r="N36" s="645">
        <v>0</v>
      </c>
      <c r="O36" s="645"/>
      <c r="P36" s="655"/>
      <c r="Q36" s="449"/>
      <c r="R36" s="547">
        <f t="shared" si="0"/>
        <v>0</v>
      </c>
      <c r="S36" s="665">
        <v>0</v>
      </c>
      <c r="T36" s="665"/>
      <c r="U36" s="672"/>
      <c r="V36" s="541"/>
      <c r="W36" s="415"/>
    </row>
    <row r="37" spans="1:23" s="171" customFormat="1" ht="11.45" customHeight="1">
      <c r="A37" s="980"/>
      <c r="B37" s="417" t="s">
        <v>458</v>
      </c>
      <c r="C37" s="420">
        <f t="shared" si="6"/>
        <v>4.1900000000000004</v>
      </c>
      <c r="D37" s="590"/>
      <c r="E37" s="591"/>
      <c r="F37" s="590">
        <v>4.1900000000000004</v>
      </c>
      <c r="G37" s="612"/>
      <c r="H37" s="418">
        <f t="shared" si="2"/>
        <v>0</v>
      </c>
      <c r="I37" s="618"/>
      <c r="J37" s="618"/>
      <c r="K37" s="618">
        <v>0</v>
      </c>
      <c r="L37" s="619"/>
      <c r="M37" s="418">
        <f t="shared" si="3"/>
        <v>0</v>
      </c>
      <c r="N37" s="644"/>
      <c r="O37" s="644"/>
      <c r="P37" s="654">
        <v>0</v>
      </c>
      <c r="Q37" s="449"/>
      <c r="R37" s="547">
        <f t="shared" si="0"/>
        <v>0</v>
      </c>
      <c r="S37" s="664"/>
      <c r="T37" s="664"/>
      <c r="U37" s="671">
        <v>0</v>
      </c>
      <c r="V37" s="541"/>
      <c r="W37" s="415"/>
    </row>
    <row r="38" spans="1:23" s="171" customFormat="1" ht="11.45" customHeight="1">
      <c r="A38" s="973" t="s">
        <v>470</v>
      </c>
      <c r="B38" s="417" t="s">
        <v>457</v>
      </c>
      <c r="C38" s="418">
        <f t="shared" si="6"/>
        <v>7.41</v>
      </c>
      <c r="D38" s="594">
        <v>7.41</v>
      </c>
      <c r="E38" s="595"/>
      <c r="F38" s="605"/>
      <c r="G38" s="589"/>
      <c r="H38" s="418">
        <f t="shared" si="2"/>
        <v>7.41</v>
      </c>
      <c r="I38" s="622">
        <v>7.41</v>
      </c>
      <c r="J38" s="622"/>
      <c r="K38" s="622"/>
      <c r="L38" s="623"/>
      <c r="M38" s="418">
        <f t="shared" si="3"/>
        <v>18.967435189120273</v>
      </c>
      <c r="N38" s="648">
        <v>18.967435189120273</v>
      </c>
      <c r="O38" s="648"/>
      <c r="P38" s="656"/>
      <c r="Q38" s="449"/>
      <c r="R38" s="547">
        <f t="shared" si="0"/>
        <v>9.5918421690698281</v>
      </c>
      <c r="S38" s="673">
        <v>9.5918421690698281</v>
      </c>
      <c r="T38" s="673"/>
      <c r="U38" s="674"/>
      <c r="V38" s="541"/>
      <c r="W38" s="415"/>
    </row>
    <row r="39" spans="1:23" s="171" customFormat="1" ht="11.45" customHeight="1">
      <c r="A39" s="974"/>
      <c r="B39" s="417" t="s">
        <v>458</v>
      </c>
      <c r="C39" s="420">
        <f t="shared" si="6"/>
        <v>7.43</v>
      </c>
      <c r="D39" s="590"/>
      <c r="E39" s="591"/>
      <c r="F39" s="590">
        <v>7.43</v>
      </c>
      <c r="G39" s="612"/>
      <c r="H39" s="418">
        <f t="shared" si="2"/>
        <v>4.7187845303867402</v>
      </c>
      <c r="I39" s="618"/>
      <c r="J39" s="618"/>
      <c r="K39" s="618">
        <v>4.7187845303867402</v>
      </c>
      <c r="L39" s="619"/>
      <c r="M39" s="418">
        <f t="shared" si="3"/>
        <v>4.7187845303867402</v>
      </c>
      <c r="N39" s="644"/>
      <c r="O39" s="644"/>
      <c r="P39" s="654">
        <v>4.7187845303867402</v>
      </c>
      <c r="Q39" s="449"/>
      <c r="R39" s="547">
        <f t="shared" si="0"/>
        <v>4.7912049302938291</v>
      </c>
      <c r="S39" s="664"/>
      <c r="T39" s="664"/>
      <c r="U39" s="671">
        <v>4.7912049302938291</v>
      </c>
      <c r="V39" s="541"/>
      <c r="W39" s="415"/>
    </row>
    <row r="40" spans="1:23" s="171" customFormat="1" ht="11.45" customHeight="1">
      <c r="A40" s="973" t="s">
        <v>471</v>
      </c>
      <c r="B40" s="417" t="s">
        <v>472</v>
      </c>
      <c r="C40" s="418">
        <f t="shared" si="6"/>
        <v>10.199999999999999</v>
      </c>
      <c r="D40" s="594">
        <v>10.199999999999999</v>
      </c>
      <c r="E40" s="595"/>
      <c r="F40" s="605"/>
      <c r="G40" s="589"/>
      <c r="H40" s="418">
        <f t="shared" si="2"/>
        <v>10.199999999999999</v>
      </c>
      <c r="I40" s="622">
        <v>10.199999999999999</v>
      </c>
      <c r="J40" s="622"/>
      <c r="K40" s="622"/>
      <c r="L40" s="623"/>
      <c r="M40" s="418">
        <f t="shared" si="3"/>
        <v>21.515299617509562</v>
      </c>
      <c r="N40" s="648">
        <v>21.515299617509562</v>
      </c>
      <c r="O40" s="648"/>
      <c r="P40" s="656"/>
      <c r="Q40" s="449"/>
      <c r="R40" s="547">
        <f t="shared" si="0"/>
        <v>9.7791393249593259</v>
      </c>
      <c r="S40" s="673">
        <v>9.7791393249593259</v>
      </c>
      <c r="T40" s="673"/>
      <c r="U40" s="674"/>
      <c r="V40" s="541"/>
      <c r="W40" s="415"/>
    </row>
    <row r="41" spans="1:23" s="171" customFormat="1" ht="11.45" customHeight="1" thickBot="1">
      <c r="A41" s="978"/>
      <c r="B41" s="421" t="s">
        <v>458</v>
      </c>
      <c r="C41" s="422">
        <f t="shared" si="6"/>
        <v>30.39</v>
      </c>
      <c r="D41" s="603"/>
      <c r="E41" s="604"/>
      <c r="F41" s="603">
        <v>30.39</v>
      </c>
      <c r="G41" s="613"/>
      <c r="H41" s="423">
        <f t="shared" si="2"/>
        <v>37.609116022099442</v>
      </c>
      <c r="I41" s="632"/>
      <c r="J41" s="633"/>
      <c r="K41" s="633">
        <v>37.609116022099442</v>
      </c>
      <c r="L41" s="635"/>
      <c r="M41" s="511">
        <f t="shared" si="3"/>
        <v>37.609116022099442</v>
      </c>
      <c r="N41" s="646"/>
      <c r="O41" s="647"/>
      <c r="P41" s="647">
        <v>37.609116022099442</v>
      </c>
      <c r="Q41" s="450"/>
      <c r="R41" s="545">
        <f t="shared" si="0"/>
        <v>38.186312799136708</v>
      </c>
      <c r="S41" s="666"/>
      <c r="T41" s="667"/>
      <c r="U41" s="675">
        <v>38.186312799136708</v>
      </c>
      <c r="V41" s="544"/>
      <c r="W41" s="415"/>
    </row>
    <row r="42" spans="1:23" s="416" customFormat="1" ht="11.45" customHeight="1">
      <c r="A42" s="977" t="s">
        <v>227</v>
      </c>
      <c r="B42" s="424" t="s">
        <v>460</v>
      </c>
      <c r="C42" s="413">
        <f t="shared" ref="C42:V42" si="7">SUM(C6,C9,C15,C21,C27,C30,C24,C33,C12,C18)</f>
        <v>49281.19999999999</v>
      </c>
      <c r="D42" s="413">
        <f t="shared" si="7"/>
        <v>17660.41</v>
      </c>
      <c r="E42" s="413">
        <f t="shared" si="7"/>
        <v>767.11999999999989</v>
      </c>
      <c r="F42" s="413">
        <f t="shared" si="7"/>
        <v>30853.670000000002</v>
      </c>
      <c r="G42" s="413">
        <f t="shared" si="7"/>
        <v>0</v>
      </c>
      <c r="H42" s="413">
        <f t="shared" si="7"/>
        <v>25809.689999999995</v>
      </c>
      <c r="I42" s="413">
        <f t="shared" si="7"/>
        <v>8177.3899999999994</v>
      </c>
      <c r="J42" s="413">
        <f t="shared" si="7"/>
        <v>3391.0299999999997</v>
      </c>
      <c r="K42" s="413">
        <f t="shared" si="7"/>
        <v>14241.269999999999</v>
      </c>
      <c r="L42" s="413">
        <f t="shared" si="7"/>
        <v>0</v>
      </c>
      <c r="M42" s="413">
        <f t="shared" si="7"/>
        <v>51172.575110346836</v>
      </c>
      <c r="N42" s="413">
        <f t="shared" si="7"/>
        <v>16539.627017454524</v>
      </c>
      <c r="O42" s="413">
        <f t="shared" si="7"/>
        <v>2462.6906145572202</v>
      </c>
      <c r="P42" s="413">
        <f t="shared" si="7"/>
        <v>32170.257478335097</v>
      </c>
      <c r="Q42" s="413">
        <f t="shared" si="7"/>
        <v>0</v>
      </c>
      <c r="R42" s="414">
        <f>ROUNDDOWN(SUM(R6,R9,R15,R21,R27,R30,R24,R33,R12,R18),2)</f>
        <v>53729.47</v>
      </c>
      <c r="S42" s="414">
        <f>ROUNDDOWN(SUM(S6,S9,S15,S21,S27,S30,S24,S33,S12,S18),2)</f>
        <v>18695.060000000001</v>
      </c>
      <c r="T42" s="413">
        <f>ROUNDDOWN(SUM(T6,T9,T15,T21,T27,T30,T24,T33,T12,T18),2)</f>
        <v>4539.41</v>
      </c>
      <c r="U42" s="413">
        <f>ROUNDDOWN(SUM(U6,U9,U15,U21,U27,U30,U24,U33,U12,U18),2)</f>
        <v>30494.99</v>
      </c>
      <c r="V42" s="540">
        <f t="shared" si="7"/>
        <v>0</v>
      </c>
      <c r="W42" s="425"/>
    </row>
    <row r="43" spans="1:23" s="416" customFormat="1" ht="11.45" customHeight="1">
      <c r="A43" s="973"/>
      <c r="B43" s="417" t="s">
        <v>472</v>
      </c>
      <c r="C43" s="418">
        <f t="shared" ref="C43:V44" si="8">SUM(C7,C10,C16,C22,C28,C31,C25,C34,C13,C19,C36,C38,C40)</f>
        <v>185.11999999999998</v>
      </c>
      <c r="D43" s="418">
        <f t="shared" si="8"/>
        <v>185.11999999999998</v>
      </c>
      <c r="E43" s="418">
        <f t="shared" si="8"/>
        <v>0</v>
      </c>
      <c r="F43" s="418">
        <f t="shared" si="8"/>
        <v>0</v>
      </c>
      <c r="G43" s="418">
        <f t="shared" si="8"/>
        <v>0</v>
      </c>
      <c r="H43" s="418">
        <f t="shared" si="8"/>
        <v>185.11999999999998</v>
      </c>
      <c r="I43" s="418">
        <f t="shared" si="8"/>
        <v>185.11999999999998</v>
      </c>
      <c r="J43" s="418">
        <f t="shared" si="8"/>
        <v>0</v>
      </c>
      <c r="K43" s="418">
        <f t="shared" si="8"/>
        <v>0</v>
      </c>
      <c r="L43" s="418">
        <f t="shared" si="8"/>
        <v>0</v>
      </c>
      <c r="M43" s="418">
        <f t="shared" si="8"/>
        <v>373.68678283042925</v>
      </c>
      <c r="N43" s="418">
        <f t="shared" si="8"/>
        <v>373.68678283042925</v>
      </c>
      <c r="O43" s="418">
        <f t="shared" si="8"/>
        <v>0</v>
      </c>
      <c r="P43" s="418">
        <f t="shared" si="8"/>
        <v>0</v>
      </c>
      <c r="Q43" s="418">
        <f t="shared" si="8"/>
        <v>0</v>
      </c>
      <c r="R43" s="418">
        <f>ROUNDDOWN(SUM(R7,R10,R16,R22,R28,R31,R25,R34,R13,R19,R36,R38,R40),2)</f>
        <v>307.48</v>
      </c>
      <c r="S43" s="549">
        <f>ROUNDDOWN(SUM(S7,S10,S16,S22,S28,S31,S25,S34,S13,S19,S36,S38,S40),2)</f>
        <v>307.48</v>
      </c>
      <c r="T43" s="547">
        <f t="shared" si="8"/>
        <v>0</v>
      </c>
      <c r="U43" s="547">
        <f t="shared" si="8"/>
        <v>0</v>
      </c>
      <c r="V43" s="541">
        <f t="shared" si="8"/>
        <v>0</v>
      </c>
      <c r="W43" s="425"/>
    </row>
    <row r="44" spans="1:23" s="171" customFormat="1" ht="11.45" customHeight="1">
      <c r="A44" s="973"/>
      <c r="B44" s="417" t="s">
        <v>473</v>
      </c>
      <c r="C44" s="426">
        <f t="shared" ref="C44:Q44" si="9">SUM(C8,C11,C17,C23,C29,C32,C26,C35,C14,C20,C37,C39,C41)</f>
        <v>1204.6600000000001</v>
      </c>
      <c r="D44" s="426">
        <f t="shared" si="9"/>
        <v>0</v>
      </c>
      <c r="E44" s="426">
        <f t="shared" si="9"/>
        <v>0</v>
      </c>
      <c r="F44" s="426">
        <f t="shared" si="9"/>
        <v>1204.6600000000001</v>
      </c>
      <c r="G44" s="426">
        <f t="shared" si="9"/>
        <v>0</v>
      </c>
      <c r="H44" s="418">
        <f t="shared" si="9"/>
        <v>1278.0848066298342</v>
      </c>
      <c r="I44" s="418">
        <f t="shared" si="9"/>
        <v>0</v>
      </c>
      <c r="J44" s="418">
        <f t="shared" si="9"/>
        <v>0</v>
      </c>
      <c r="K44" s="418">
        <f t="shared" si="9"/>
        <v>1278.0848066298342</v>
      </c>
      <c r="L44" s="418">
        <f t="shared" si="9"/>
        <v>0</v>
      </c>
      <c r="M44" s="418">
        <f t="shared" si="9"/>
        <v>1278.0848066298342</v>
      </c>
      <c r="N44" s="418">
        <f t="shared" si="9"/>
        <v>0</v>
      </c>
      <c r="O44" s="418">
        <f t="shared" si="9"/>
        <v>0</v>
      </c>
      <c r="P44" s="418">
        <f t="shared" si="9"/>
        <v>1278.0848066298342</v>
      </c>
      <c r="Q44" s="418">
        <f t="shared" si="9"/>
        <v>0</v>
      </c>
      <c r="R44" s="419">
        <f>ROUNDDOWN(SUM(R8,R11,R17,R23,R29,R32,R26,R35,R14,R20,R37,R39,R41),2)</f>
        <v>1314.42</v>
      </c>
      <c r="S44" s="549">
        <f>ROUNDDOWN(SUM(S8,S11,S17,S23,S29,S32,S26,S35,S14,S20,S37,S39,S41),2)</f>
        <v>0</v>
      </c>
      <c r="T44" s="547">
        <f>ROUNDDOWN(SUM(T8,T11,T17,T23,T29,T32,T26,T35,T14,T20,T37,T39,T41),2)</f>
        <v>0</v>
      </c>
      <c r="U44" s="547">
        <f>ROUNDDOWN(SUM(U8,U11,U17,U23,U29,U32,U26,U35,U14,U20,U37,U39,U41),2)</f>
        <v>1314.42</v>
      </c>
      <c r="V44" s="541">
        <f t="shared" si="8"/>
        <v>0</v>
      </c>
      <c r="W44" s="425"/>
    </row>
    <row r="45" spans="1:23" s="171" customFormat="1" ht="11.25" customHeight="1">
      <c r="C45" s="559" t="s">
        <v>606</v>
      </c>
      <c r="L45" s="172"/>
      <c r="M45" s="172"/>
      <c r="N45" s="172"/>
      <c r="O45" s="172"/>
      <c r="P45" s="172"/>
      <c r="Q45" s="172"/>
    </row>
    <row r="46" spans="1:23" s="171" customFormat="1" ht="11.25" customHeight="1">
      <c r="C46" s="559" t="s">
        <v>607</v>
      </c>
      <c r="F46" s="172"/>
      <c r="G46" s="172"/>
      <c r="R46" s="173"/>
      <c r="W46" s="173"/>
    </row>
    <row r="47" spans="1:23" s="171" customFormat="1" ht="11.25" customHeight="1">
      <c r="C47" s="559" t="s">
        <v>603</v>
      </c>
      <c r="W47" s="172"/>
    </row>
    <row r="48" spans="1:23" s="175" customFormat="1" ht="24.95" customHeight="1">
      <c r="A48" s="174"/>
      <c r="H48" s="176"/>
      <c r="T48" s="177"/>
      <c r="U48" s="177"/>
      <c r="V48" s="177"/>
      <c r="W48" s="177"/>
    </row>
  </sheetData>
  <mergeCells count="28">
    <mergeCell ref="S4:V4"/>
    <mergeCell ref="A3:A5"/>
    <mergeCell ref="B3:B5"/>
    <mergeCell ref="C3:G3"/>
    <mergeCell ref="H3:L3"/>
    <mergeCell ref="R3:V3"/>
    <mergeCell ref="C4:C5"/>
    <mergeCell ref="D4:G4"/>
    <mergeCell ref="H4:H5"/>
    <mergeCell ref="I4:L4"/>
    <mergeCell ref="R4:R5"/>
    <mergeCell ref="M3:Q3"/>
    <mergeCell ref="N4:Q4"/>
    <mergeCell ref="A9:A11"/>
    <mergeCell ref="M4:M5"/>
    <mergeCell ref="A42:A44"/>
    <mergeCell ref="A38:A39"/>
    <mergeCell ref="A33:A35"/>
    <mergeCell ref="A12:A14"/>
    <mergeCell ref="A40:A41"/>
    <mergeCell ref="A36:A37"/>
    <mergeCell ref="A21:A23"/>
    <mergeCell ref="A30:A32"/>
    <mergeCell ref="A18:A20"/>
    <mergeCell ref="A15:A17"/>
    <mergeCell ref="A27:A29"/>
    <mergeCell ref="A24:A26"/>
    <mergeCell ref="A6:A8"/>
  </mergeCells>
  <phoneticPr fontId="12" type="noConversion"/>
  <printOptions horizontalCentered="1"/>
  <pageMargins left="0.74803149606299213" right="0.74803149606299213" top="0.70866141732283472" bottom="0.70866141732283472" header="0.51181102362204722" footer="0.51181102362204722"/>
  <pageSetup paperSize="9" scale="85" orientation="landscape" r:id="rId1"/>
  <headerFooter>
    <oddFooter>&amp;C- &amp;P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O23"/>
  <sheetViews>
    <sheetView showGridLines="0" view="pageBreakPreview" zoomScaleNormal="80" zoomScaleSheetLayoutView="100" workbookViewId="0">
      <selection activeCell="A19" sqref="A19"/>
    </sheetView>
  </sheetViews>
  <sheetFormatPr defaultRowHeight="16.5"/>
  <cols>
    <col min="1" max="1" width="12.33203125" style="145" customWidth="1"/>
    <col min="2" max="9" width="13.33203125" style="145" customWidth="1"/>
    <col min="10" max="10" width="12.21875" style="145" hidden="1" customWidth="1"/>
    <col min="11" max="14" width="12.21875" style="145" customWidth="1"/>
    <col min="15" max="15" width="14.77734375" style="145" customWidth="1"/>
    <col min="16" max="16" width="17.109375" style="145" bestFit="1" customWidth="1"/>
    <col min="17" max="16384" width="8.88671875" style="145"/>
  </cols>
  <sheetData>
    <row r="1" spans="1:15" ht="31.5" customHeight="1">
      <c r="A1" s="985" t="s">
        <v>661</v>
      </c>
      <c r="B1" s="985"/>
      <c r="C1" s="985"/>
      <c r="D1" s="985"/>
      <c r="E1" s="985"/>
      <c r="F1" s="985"/>
      <c r="G1" s="985"/>
      <c r="H1" s="985"/>
      <c r="I1" s="985"/>
      <c r="O1" s="162"/>
    </row>
    <row r="2" spans="1:15" ht="20.100000000000001" customHeight="1">
      <c r="A2" s="239"/>
      <c r="B2" s="239"/>
      <c r="C2" s="239"/>
      <c r="D2" s="239"/>
      <c r="E2" s="239"/>
      <c r="F2" s="239"/>
      <c r="G2" s="239"/>
      <c r="H2" s="239"/>
      <c r="I2" s="239"/>
      <c r="O2" s="162"/>
    </row>
    <row r="3" spans="1:15" s="226" customFormat="1" ht="18.75" customHeight="1">
      <c r="A3" s="225"/>
      <c r="B3" s="225"/>
      <c r="C3" s="225"/>
      <c r="D3" s="225"/>
      <c r="E3" s="225"/>
      <c r="F3" s="225"/>
      <c r="G3" s="986" t="s">
        <v>294</v>
      </c>
      <c r="H3" s="986"/>
      <c r="I3" s="986"/>
      <c r="O3" s="227"/>
    </row>
    <row r="4" spans="1:15" s="226" customFormat="1" ht="24" customHeight="1">
      <c r="A4" s="990" t="s">
        <v>300</v>
      </c>
      <c r="B4" s="987" t="s">
        <v>295</v>
      </c>
      <c r="C4" s="988"/>
      <c r="D4" s="988"/>
      <c r="E4" s="989"/>
      <c r="F4" s="988" t="s">
        <v>296</v>
      </c>
      <c r="G4" s="988"/>
      <c r="H4" s="988"/>
      <c r="I4" s="989"/>
      <c r="J4" s="228" t="s">
        <v>297</v>
      </c>
      <c r="O4" s="227"/>
    </row>
    <row r="5" spans="1:15" s="226" customFormat="1" ht="24" customHeight="1" thickBot="1">
      <c r="A5" s="991"/>
      <c r="B5" s="235" t="s">
        <v>653</v>
      </c>
      <c r="C5" s="235" t="s">
        <v>654</v>
      </c>
      <c r="D5" s="235" t="s">
        <v>655</v>
      </c>
      <c r="E5" s="235" t="s">
        <v>656</v>
      </c>
      <c r="F5" s="235" t="s">
        <v>653</v>
      </c>
      <c r="G5" s="235" t="s">
        <v>654</v>
      </c>
      <c r="H5" s="235" t="s">
        <v>655</v>
      </c>
      <c r="I5" s="235" t="s">
        <v>656</v>
      </c>
      <c r="J5" s="229">
        <v>0.05</v>
      </c>
    </row>
    <row r="6" spans="1:15" s="226" customFormat="1" ht="24" customHeight="1" thickTop="1">
      <c r="A6" s="236" t="s">
        <v>94</v>
      </c>
      <c r="B6" s="585">
        <v>210.69534516299998</v>
      </c>
      <c r="C6" s="585">
        <v>269.06500000000005</v>
      </c>
      <c r="D6" s="585">
        <v>411.10708029543053</v>
      </c>
      <c r="E6" s="585">
        <v>409.32585377768606</v>
      </c>
      <c r="F6" s="584">
        <v>2528344.1419559997</v>
      </c>
      <c r="G6" s="584">
        <v>3497845.0000000009</v>
      </c>
      <c r="H6" s="584">
        <v>5755499.1241360279</v>
      </c>
      <c r="I6" s="584">
        <v>5730561.9528876049</v>
      </c>
      <c r="J6" s="231">
        <v>4026032.5947509785</v>
      </c>
    </row>
    <row r="7" spans="1:15" s="226" customFormat="1" ht="24" customHeight="1">
      <c r="A7" s="240" t="s">
        <v>89</v>
      </c>
      <c r="B7" s="585">
        <v>439.49266215000006</v>
      </c>
      <c r="C7" s="585">
        <v>380.64400000000001</v>
      </c>
      <c r="D7" s="585">
        <v>455.56010889177674</v>
      </c>
      <c r="E7" s="585">
        <v>453.58627826399606</v>
      </c>
      <c r="F7" s="584">
        <v>5273911.9458000008</v>
      </c>
      <c r="G7" s="584">
        <v>4948372</v>
      </c>
      <c r="H7" s="584">
        <v>6377841.5244848747</v>
      </c>
      <c r="I7" s="584">
        <v>6350207.8956959452</v>
      </c>
      <c r="J7" s="231">
        <v>6748255.9064559331</v>
      </c>
    </row>
    <row r="8" spans="1:15" s="226" customFormat="1" ht="24" customHeight="1">
      <c r="A8" s="240" t="s">
        <v>298</v>
      </c>
      <c r="B8" s="585">
        <v>89.641992684000016</v>
      </c>
      <c r="C8" s="585">
        <v>150.435</v>
      </c>
      <c r="D8" s="585">
        <v>114.65025000786015</v>
      </c>
      <c r="E8" s="585">
        <v>114.15349849136162</v>
      </c>
      <c r="F8" s="584">
        <v>1075703.9122080002</v>
      </c>
      <c r="G8" s="584">
        <v>1955655</v>
      </c>
      <c r="H8" s="584">
        <v>1605103.500110042</v>
      </c>
      <c r="I8" s="584">
        <v>1598148.9788790627</v>
      </c>
      <c r="J8" s="231">
        <v>4140382.1953282682</v>
      </c>
    </row>
    <row r="9" spans="1:15" s="226" customFormat="1" ht="24" customHeight="1">
      <c r="A9" s="240" t="s">
        <v>88</v>
      </c>
      <c r="B9" s="585">
        <v>756.23</v>
      </c>
      <c r="C9" s="585">
        <v>888.20000000000027</v>
      </c>
      <c r="D9" s="585">
        <v>826.25476800000001</v>
      </c>
      <c r="E9" s="585">
        <v>822.6748080000001</v>
      </c>
      <c r="F9" s="584">
        <v>9074760</v>
      </c>
      <c r="G9" s="584">
        <v>11546600.000000004</v>
      </c>
      <c r="H9" s="584">
        <v>11567566.752</v>
      </c>
      <c r="I9" s="584">
        <v>11517447.312000001</v>
      </c>
      <c r="J9" s="231">
        <v>13055607.399742695</v>
      </c>
    </row>
    <row r="10" spans="1:15" s="226" customFormat="1" ht="24" customHeight="1">
      <c r="A10" s="240" t="s">
        <v>96</v>
      </c>
      <c r="B10" s="585">
        <v>1400.93</v>
      </c>
      <c r="C10" s="585">
        <v>1647.06</v>
      </c>
      <c r="D10" s="585">
        <v>1448.6635140000001</v>
      </c>
      <c r="E10" s="585">
        <v>1442.3868090000001</v>
      </c>
      <c r="F10" s="584">
        <v>16811160</v>
      </c>
      <c r="G10" s="584">
        <v>21411780</v>
      </c>
      <c r="H10" s="584">
        <v>20281289.196000002</v>
      </c>
      <c r="I10" s="584">
        <v>20193415.326000001</v>
      </c>
      <c r="J10" s="231">
        <v>23530050.628173511</v>
      </c>
    </row>
    <row r="11" spans="1:15" s="226" customFormat="1" ht="24" customHeight="1">
      <c r="A11" s="240" t="s">
        <v>90</v>
      </c>
      <c r="B11" s="585">
        <v>484.44502506999999</v>
      </c>
      <c r="C11" s="585">
        <v>435.14599999999996</v>
      </c>
      <c r="D11" s="585">
        <v>547.37109883971959</v>
      </c>
      <c r="E11" s="585">
        <v>544.99947362810906</v>
      </c>
      <c r="F11" s="584">
        <v>5813340.3008399997</v>
      </c>
      <c r="G11" s="584">
        <v>5656897.9999999991</v>
      </c>
      <c r="H11" s="584">
        <v>7663195.3837560741</v>
      </c>
      <c r="I11" s="584">
        <v>7629992.6307935268</v>
      </c>
      <c r="J11" s="231">
        <v>8426601.1810297184</v>
      </c>
    </row>
    <row r="12" spans="1:15" s="226" customFormat="1" ht="24" customHeight="1">
      <c r="A12" s="240" t="s">
        <v>91</v>
      </c>
      <c r="B12" s="585">
        <v>604.32417006000003</v>
      </c>
      <c r="C12" s="585">
        <v>617.81599999999992</v>
      </c>
      <c r="D12" s="585">
        <v>630.41131506726435</v>
      </c>
      <c r="E12" s="585">
        <v>627.67989689106309</v>
      </c>
      <c r="F12" s="584">
        <v>7251890.0407199999</v>
      </c>
      <c r="G12" s="584">
        <v>8031607.9999999991</v>
      </c>
      <c r="H12" s="584">
        <v>8825758.4109417014</v>
      </c>
      <c r="I12" s="584">
        <v>8787518.5564748831</v>
      </c>
      <c r="J12" s="231">
        <v>8652018.1592396628</v>
      </c>
    </row>
    <row r="13" spans="1:15" s="226" customFormat="1" ht="24" customHeight="1">
      <c r="A13" s="240" t="s">
        <v>92</v>
      </c>
      <c r="B13" s="585">
        <v>432.49795678000004</v>
      </c>
      <c r="C13" s="585">
        <v>293.30500000000001</v>
      </c>
      <c r="D13" s="585">
        <v>426.59253582039025</v>
      </c>
      <c r="E13" s="585">
        <v>424.74421460799692</v>
      </c>
      <c r="F13" s="584">
        <v>5189975.4813600006</v>
      </c>
      <c r="G13" s="584">
        <v>3812965</v>
      </c>
      <c r="H13" s="584">
        <v>5972295.5014854632</v>
      </c>
      <c r="I13" s="584">
        <v>5946419.0045119571</v>
      </c>
      <c r="J13" s="231">
        <v>8743363.6320673283</v>
      </c>
    </row>
    <row r="14" spans="1:15" s="226" customFormat="1" ht="24" customHeight="1">
      <c r="A14" s="240" t="s">
        <v>93</v>
      </c>
      <c r="B14" s="585">
        <v>967.24084806000008</v>
      </c>
      <c r="C14" s="585">
        <v>713.66999999999985</v>
      </c>
      <c r="D14" s="585">
        <v>829.75459606223944</v>
      </c>
      <c r="E14" s="585">
        <v>826.15947216248981</v>
      </c>
      <c r="F14" s="584">
        <v>11606890.176720001</v>
      </c>
      <c r="G14" s="584">
        <v>9277709.9999999981</v>
      </c>
      <c r="H14" s="584">
        <v>11616564.344871351</v>
      </c>
      <c r="I14" s="584">
        <v>11566232.610274857</v>
      </c>
      <c r="J14" s="231">
        <v>16680833.222118992</v>
      </c>
    </row>
    <row r="15" spans="1:15" s="226" customFormat="1" ht="24" customHeight="1">
      <c r="A15" s="240" t="s">
        <v>97</v>
      </c>
      <c r="B15" s="585">
        <v>2638.8100000000004</v>
      </c>
      <c r="C15" s="585">
        <v>2210.0499999999997</v>
      </c>
      <c r="D15" s="585">
        <v>2713.114008</v>
      </c>
      <c r="E15" s="585">
        <v>2701.3587480000001</v>
      </c>
      <c r="F15" s="584"/>
      <c r="G15" s="584">
        <v>28730649.999999996</v>
      </c>
      <c r="H15" s="584">
        <v>37983596.112000003</v>
      </c>
      <c r="I15" s="584">
        <v>37819022.472000003</v>
      </c>
      <c r="J15" s="231">
        <v>18859468.171466891</v>
      </c>
    </row>
    <row r="16" spans="1:15" s="226" customFormat="1" ht="24" customHeight="1">
      <c r="A16" s="240" t="s">
        <v>95</v>
      </c>
      <c r="B16" s="585">
        <v>216.08</v>
      </c>
      <c r="C16" s="585">
        <v>306.81</v>
      </c>
      <c r="D16" s="585">
        <v>245.08536600000002</v>
      </c>
      <c r="E16" s="585">
        <v>244.02347100000003</v>
      </c>
      <c r="F16" s="584">
        <v>2592960</v>
      </c>
      <c r="G16" s="584">
        <v>3988530</v>
      </c>
      <c r="H16" s="584">
        <v>3431195.1240000003</v>
      </c>
      <c r="I16" s="584">
        <v>3416328.5940000005</v>
      </c>
      <c r="J16" s="231">
        <v>3160627.9534751582</v>
      </c>
    </row>
    <row r="17" spans="1:10" s="226" customFormat="1" ht="24" customHeight="1">
      <c r="A17" s="240" t="s">
        <v>87</v>
      </c>
      <c r="B17" s="585">
        <v>5350.09</v>
      </c>
      <c r="C17" s="585">
        <v>5494.92</v>
      </c>
      <c r="D17" s="585">
        <v>5641.0866599999999</v>
      </c>
      <c r="E17" s="585">
        <v>5616.6452100000006</v>
      </c>
      <c r="F17" s="584">
        <v>64201080</v>
      </c>
      <c r="G17" s="584">
        <v>71433960</v>
      </c>
      <c r="H17" s="584">
        <v>78975213.239999995</v>
      </c>
      <c r="I17" s="584">
        <v>78633032.940000013</v>
      </c>
      <c r="J17" s="231">
        <v>79077859.427973092</v>
      </c>
    </row>
    <row r="18" spans="1:10" s="238" customFormat="1" ht="24" customHeight="1">
      <c r="A18" s="230" t="s">
        <v>299</v>
      </c>
      <c r="B18" s="237">
        <f t="shared" ref="B18" si="0">SUM(B6:B17)</f>
        <v>13590.477999967001</v>
      </c>
      <c r="C18" s="237">
        <f t="shared" ref="C18:D18" si="1">SUM(C6:C17)</f>
        <v>13407.120999999999</v>
      </c>
      <c r="D18" s="237">
        <f t="shared" si="1"/>
        <v>14289.651300984682</v>
      </c>
      <c r="E18" s="565">
        <f>ROUNDDOWN(SUM(E6:E17),2)</f>
        <v>14227.73</v>
      </c>
      <c r="F18" s="566">
        <f t="shared" ref="F18" si="2">SUM(F6:F17)</f>
        <v>131420015.999604</v>
      </c>
      <c r="G18" s="566">
        <f t="shared" ref="G18:I18" si="3">SUM(G6:G17)</f>
        <v>174292573</v>
      </c>
      <c r="H18" s="566">
        <f t="shared" si="3"/>
        <v>200055118.21378553</v>
      </c>
      <c r="I18" s="566">
        <f t="shared" si="3"/>
        <v>199188328.27351785</v>
      </c>
      <c r="J18" s="232"/>
    </row>
    <row r="19" spans="1:10" s="226" customFormat="1" ht="19.5" customHeight="1">
      <c r="A19" s="233" t="s">
        <v>667</v>
      </c>
      <c r="E19" s="234"/>
    </row>
    <row r="20" spans="1:10" s="226" customFormat="1" ht="19.5" customHeight="1">
      <c r="A20" s="233" t="s">
        <v>660</v>
      </c>
    </row>
    <row r="21" spans="1:10" ht="30" customHeight="1"/>
    <row r="22" spans="1:10" ht="30" customHeight="1">
      <c r="E22" s="427" t="s">
        <v>474</v>
      </c>
      <c r="F22" s="428">
        <v>12000</v>
      </c>
      <c r="G22" s="428">
        <v>13000</v>
      </c>
      <c r="H22" s="428">
        <v>14000</v>
      </c>
      <c r="I22" s="428">
        <v>16000</v>
      </c>
      <c r="J22" s="163"/>
    </row>
    <row r="23" spans="1:10" ht="30" customHeight="1"/>
  </sheetData>
  <mergeCells count="5">
    <mergeCell ref="A1:I1"/>
    <mergeCell ref="G3:I3"/>
    <mergeCell ref="B4:E4"/>
    <mergeCell ref="F4:I4"/>
    <mergeCell ref="A4:A5"/>
  </mergeCells>
  <phoneticPr fontId="12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  <headerFooter>
    <oddFooter>&amp;C-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Right="0"/>
  </sheetPr>
  <dimension ref="A1:K15"/>
  <sheetViews>
    <sheetView showGridLines="0" view="pageBreakPreview" zoomScaleNormal="80" zoomScaleSheetLayoutView="100" workbookViewId="0">
      <selection activeCell="B3" sqref="B3"/>
    </sheetView>
  </sheetViews>
  <sheetFormatPr defaultColWidth="7.109375" defaultRowHeight="21.95" customHeight="1"/>
  <cols>
    <col min="1" max="1" width="9.33203125" style="98" customWidth="1"/>
    <col min="2" max="2" width="27.6640625" style="99" customWidth="1"/>
    <col min="3" max="3" width="9.88671875" style="100" customWidth="1"/>
    <col min="4" max="4" width="9.88671875" style="99" customWidth="1"/>
    <col min="5" max="5" width="9.88671875" style="100" customWidth="1"/>
    <col min="6" max="7" width="9.88671875" style="99" customWidth="1"/>
    <col min="8" max="8" width="10.6640625" style="98" bestFit="1" customWidth="1"/>
    <col min="9" max="9" width="7.109375" style="98"/>
    <col min="10" max="10" width="8.21875" style="98" hidden="1" customWidth="1"/>
    <col min="11" max="11" width="8.33203125" style="98" hidden="1" customWidth="1"/>
    <col min="12" max="250" width="7.109375" style="98"/>
    <col min="251" max="251" width="8.21875" style="98" customWidth="1"/>
    <col min="252" max="252" width="22" style="98" customWidth="1"/>
    <col min="253" max="253" width="15.21875" style="98" bestFit="1" customWidth="1"/>
    <col min="254" max="254" width="5.88671875" style="98" customWidth="1"/>
    <col min="255" max="255" width="8.5546875" style="98" customWidth="1"/>
    <col min="256" max="256" width="10.77734375" style="98" customWidth="1"/>
    <col min="257" max="257" width="11.77734375" style="98" customWidth="1"/>
    <col min="258" max="258" width="10.77734375" style="98" customWidth="1"/>
    <col min="259" max="259" width="11.77734375" style="98" customWidth="1"/>
    <col min="260" max="260" width="8" style="98" customWidth="1"/>
    <col min="261" max="261" width="10" style="98" customWidth="1"/>
    <col min="262" max="262" width="9.77734375" style="98" customWidth="1"/>
    <col min="263" max="263" width="7.109375" style="98"/>
    <col min="264" max="264" width="10.6640625" style="98" bestFit="1" customWidth="1"/>
    <col min="265" max="506" width="7.109375" style="98"/>
    <col min="507" max="507" width="8.21875" style="98" customWidth="1"/>
    <col min="508" max="508" width="22" style="98" customWidth="1"/>
    <col min="509" max="509" width="15.21875" style="98" bestFit="1" customWidth="1"/>
    <col min="510" max="510" width="5.88671875" style="98" customWidth="1"/>
    <col min="511" max="511" width="8.5546875" style="98" customWidth="1"/>
    <col min="512" max="512" width="10.77734375" style="98" customWidth="1"/>
    <col min="513" max="513" width="11.77734375" style="98" customWidth="1"/>
    <col min="514" max="514" width="10.77734375" style="98" customWidth="1"/>
    <col min="515" max="515" width="11.77734375" style="98" customWidth="1"/>
    <col min="516" max="516" width="8" style="98" customWidth="1"/>
    <col min="517" max="517" width="10" style="98" customWidth="1"/>
    <col min="518" max="518" width="9.77734375" style="98" customWidth="1"/>
    <col min="519" max="519" width="7.109375" style="98"/>
    <col min="520" max="520" width="10.6640625" style="98" bestFit="1" customWidth="1"/>
    <col min="521" max="762" width="7.109375" style="98"/>
    <col min="763" max="763" width="8.21875" style="98" customWidth="1"/>
    <col min="764" max="764" width="22" style="98" customWidth="1"/>
    <col min="765" max="765" width="15.21875" style="98" bestFit="1" customWidth="1"/>
    <col min="766" max="766" width="5.88671875" style="98" customWidth="1"/>
    <col min="767" max="767" width="8.5546875" style="98" customWidth="1"/>
    <col min="768" max="768" width="10.77734375" style="98" customWidth="1"/>
    <col min="769" max="769" width="11.77734375" style="98" customWidth="1"/>
    <col min="770" max="770" width="10.77734375" style="98" customWidth="1"/>
    <col min="771" max="771" width="11.77734375" style="98" customWidth="1"/>
    <col min="772" max="772" width="8" style="98" customWidth="1"/>
    <col min="773" max="773" width="10" style="98" customWidth="1"/>
    <col min="774" max="774" width="9.77734375" style="98" customWidth="1"/>
    <col min="775" max="775" width="7.109375" style="98"/>
    <col min="776" max="776" width="10.6640625" style="98" bestFit="1" customWidth="1"/>
    <col min="777" max="1018" width="7.109375" style="98"/>
    <col min="1019" max="1019" width="8.21875" style="98" customWidth="1"/>
    <col min="1020" max="1020" width="22" style="98" customWidth="1"/>
    <col min="1021" max="1021" width="15.21875" style="98" bestFit="1" customWidth="1"/>
    <col min="1022" max="1022" width="5.88671875" style="98" customWidth="1"/>
    <col min="1023" max="1023" width="8.5546875" style="98" customWidth="1"/>
    <col min="1024" max="1024" width="10.77734375" style="98" customWidth="1"/>
    <col min="1025" max="1025" width="11.77734375" style="98" customWidth="1"/>
    <col min="1026" max="1026" width="10.77734375" style="98" customWidth="1"/>
    <col min="1027" max="1027" width="11.77734375" style="98" customWidth="1"/>
    <col min="1028" max="1028" width="8" style="98" customWidth="1"/>
    <col min="1029" max="1029" width="10" style="98" customWidth="1"/>
    <col min="1030" max="1030" width="9.77734375" style="98" customWidth="1"/>
    <col min="1031" max="1031" width="7.109375" style="98"/>
    <col min="1032" max="1032" width="10.6640625" style="98" bestFit="1" customWidth="1"/>
    <col min="1033" max="1274" width="7.109375" style="98"/>
    <col min="1275" max="1275" width="8.21875" style="98" customWidth="1"/>
    <col min="1276" max="1276" width="22" style="98" customWidth="1"/>
    <col min="1277" max="1277" width="15.21875" style="98" bestFit="1" customWidth="1"/>
    <col min="1278" max="1278" width="5.88671875" style="98" customWidth="1"/>
    <col min="1279" max="1279" width="8.5546875" style="98" customWidth="1"/>
    <col min="1280" max="1280" width="10.77734375" style="98" customWidth="1"/>
    <col min="1281" max="1281" width="11.77734375" style="98" customWidth="1"/>
    <col min="1282" max="1282" width="10.77734375" style="98" customWidth="1"/>
    <col min="1283" max="1283" width="11.77734375" style="98" customWidth="1"/>
    <col min="1284" max="1284" width="8" style="98" customWidth="1"/>
    <col min="1285" max="1285" width="10" style="98" customWidth="1"/>
    <col min="1286" max="1286" width="9.77734375" style="98" customWidth="1"/>
    <col min="1287" max="1287" width="7.109375" style="98"/>
    <col min="1288" max="1288" width="10.6640625" style="98" bestFit="1" customWidth="1"/>
    <col min="1289" max="1530" width="7.109375" style="98"/>
    <col min="1531" max="1531" width="8.21875" style="98" customWidth="1"/>
    <col min="1532" max="1532" width="22" style="98" customWidth="1"/>
    <col min="1533" max="1533" width="15.21875" style="98" bestFit="1" customWidth="1"/>
    <col min="1534" max="1534" width="5.88671875" style="98" customWidth="1"/>
    <col min="1535" max="1535" width="8.5546875" style="98" customWidth="1"/>
    <col min="1536" max="1536" width="10.77734375" style="98" customWidth="1"/>
    <col min="1537" max="1537" width="11.77734375" style="98" customWidth="1"/>
    <col min="1538" max="1538" width="10.77734375" style="98" customWidth="1"/>
    <col min="1539" max="1539" width="11.77734375" style="98" customWidth="1"/>
    <col min="1540" max="1540" width="8" style="98" customWidth="1"/>
    <col min="1541" max="1541" width="10" style="98" customWidth="1"/>
    <col min="1542" max="1542" width="9.77734375" style="98" customWidth="1"/>
    <col min="1543" max="1543" width="7.109375" style="98"/>
    <col min="1544" max="1544" width="10.6640625" style="98" bestFit="1" customWidth="1"/>
    <col min="1545" max="1786" width="7.109375" style="98"/>
    <col min="1787" max="1787" width="8.21875" style="98" customWidth="1"/>
    <col min="1788" max="1788" width="22" style="98" customWidth="1"/>
    <col min="1789" max="1789" width="15.21875" style="98" bestFit="1" customWidth="1"/>
    <col min="1790" max="1790" width="5.88671875" style="98" customWidth="1"/>
    <col min="1791" max="1791" width="8.5546875" style="98" customWidth="1"/>
    <col min="1792" max="1792" width="10.77734375" style="98" customWidth="1"/>
    <col min="1793" max="1793" width="11.77734375" style="98" customWidth="1"/>
    <col min="1794" max="1794" width="10.77734375" style="98" customWidth="1"/>
    <col min="1795" max="1795" width="11.77734375" style="98" customWidth="1"/>
    <col min="1796" max="1796" width="8" style="98" customWidth="1"/>
    <col min="1797" max="1797" width="10" style="98" customWidth="1"/>
    <col min="1798" max="1798" width="9.77734375" style="98" customWidth="1"/>
    <col min="1799" max="1799" width="7.109375" style="98"/>
    <col min="1800" max="1800" width="10.6640625" style="98" bestFit="1" customWidth="1"/>
    <col min="1801" max="2042" width="7.109375" style="98"/>
    <col min="2043" max="2043" width="8.21875" style="98" customWidth="1"/>
    <col min="2044" max="2044" width="22" style="98" customWidth="1"/>
    <col min="2045" max="2045" width="15.21875" style="98" bestFit="1" customWidth="1"/>
    <col min="2046" max="2046" width="5.88671875" style="98" customWidth="1"/>
    <col min="2047" max="2047" width="8.5546875" style="98" customWidth="1"/>
    <col min="2048" max="2048" width="10.77734375" style="98" customWidth="1"/>
    <col min="2049" max="2049" width="11.77734375" style="98" customWidth="1"/>
    <col min="2050" max="2050" width="10.77734375" style="98" customWidth="1"/>
    <col min="2051" max="2051" width="11.77734375" style="98" customWidth="1"/>
    <col min="2052" max="2052" width="8" style="98" customWidth="1"/>
    <col min="2053" max="2053" width="10" style="98" customWidth="1"/>
    <col min="2054" max="2054" width="9.77734375" style="98" customWidth="1"/>
    <col min="2055" max="2055" width="7.109375" style="98"/>
    <col min="2056" max="2056" width="10.6640625" style="98" bestFit="1" customWidth="1"/>
    <col min="2057" max="2298" width="7.109375" style="98"/>
    <col min="2299" max="2299" width="8.21875" style="98" customWidth="1"/>
    <col min="2300" max="2300" width="22" style="98" customWidth="1"/>
    <col min="2301" max="2301" width="15.21875" style="98" bestFit="1" customWidth="1"/>
    <col min="2302" max="2302" width="5.88671875" style="98" customWidth="1"/>
    <col min="2303" max="2303" width="8.5546875" style="98" customWidth="1"/>
    <col min="2304" max="2304" width="10.77734375" style="98" customWidth="1"/>
    <col min="2305" max="2305" width="11.77734375" style="98" customWidth="1"/>
    <col min="2306" max="2306" width="10.77734375" style="98" customWidth="1"/>
    <col min="2307" max="2307" width="11.77734375" style="98" customWidth="1"/>
    <col min="2308" max="2308" width="8" style="98" customWidth="1"/>
    <col min="2309" max="2309" width="10" style="98" customWidth="1"/>
    <col min="2310" max="2310" width="9.77734375" style="98" customWidth="1"/>
    <col min="2311" max="2311" width="7.109375" style="98"/>
    <col min="2312" max="2312" width="10.6640625" style="98" bestFit="1" customWidth="1"/>
    <col min="2313" max="2554" width="7.109375" style="98"/>
    <col min="2555" max="2555" width="8.21875" style="98" customWidth="1"/>
    <col min="2556" max="2556" width="22" style="98" customWidth="1"/>
    <col min="2557" max="2557" width="15.21875" style="98" bestFit="1" customWidth="1"/>
    <col min="2558" max="2558" width="5.88671875" style="98" customWidth="1"/>
    <col min="2559" max="2559" width="8.5546875" style="98" customWidth="1"/>
    <col min="2560" max="2560" width="10.77734375" style="98" customWidth="1"/>
    <col min="2561" max="2561" width="11.77734375" style="98" customWidth="1"/>
    <col min="2562" max="2562" width="10.77734375" style="98" customWidth="1"/>
    <col min="2563" max="2563" width="11.77734375" style="98" customWidth="1"/>
    <col min="2564" max="2564" width="8" style="98" customWidth="1"/>
    <col min="2565" max="2565" width="10" style="98" customWidth="1"/>
    <col min="2566" max="2566" width="9.77734375" style="98" customWidth="1"/>
    <col min="2567" max="2567" width="7.109375" style="98"/>
    <col min="2568" max="2568" width="10.6640625" style="98" bestFit="1" customWidth="1"/>
    <col min="2569" max="2810" width="7.109375" style="98"/>
    <col min="2811" max="2811" width="8.21875" style="98" customWidth="1"/>
    <col min="2812" max="2812" width="22" style="98" customWidth="1"/>
    <col min="2813" max="2813" width="15.21875" style="98" bestFit="1" customWidth="1"/>
    <col min="2814" max="2814" width="5.88671875" style="98" customWidth="1"/>
    <col min="2815" max="2815" width="8.5546875" style="98" customWidth="1"/>
    <col min="2816" max="2816" width="10.77734375" style="98" customWidth="1"/>
    <col min="2817" max="2817" width="11.77734375" style="98" customWidth="1"/>
    <col min="2818" max="2818" width="10.77734375" style="98" customWidth="1"/>
    <col min="2819" max="2819" width="11.77734375" style="98" customWidth="1"/>
    <col min="2820" max="2820" width="8" style="98" customWidth="1"/>
    <col min="2821" max="2821" width="10" style="98" customWidth="1"/>
    <col min="2822" max="2822" width="9.77734375" style="98" customWidth="1"/>
    <col min="2823" max="2823" width="7.109375" style="98"/>
    <col min="2824" max="2824" width="10.6640625" style="98" bestFit="1" customWidth="1"/>
    <col min="2825" max="3066" width="7.109375" style="98"/>
    <col min="3067" max="3067" width="8.21875" style="98" customWidth="1"/>
    <col min="3068" max="3068" width="22" style="98" customWidth="1"/>
    <col min="3069" max="3069" width="15.21875" style="98" bestFit="1" customWidth="1"/>
    <col min="3070" max="3070" width="5.88671875" style="98" customWidth="1"/>
    <col min="3071" max="3071" width="8.5546875" style="98" customWidth="1"/>
    <col min="3072" max="3072" width="10.77734375" style="98" customWidth="1"/>
    <col min="3073" max="3073" width="11.77734375" style="98" customWidth="1"/>
    <col min="3074" max="3074" width="10.77734375" style="98" customWidth="1"/>
    <col min="3075" max="3075" width="11.77734375" style="98" customWidth="1"/>
    <col min="3076" max="3076" width="8" style="98" customWidth="1"/>
    <col min="3077" max="3077" width="10" style="98" customWidth="1"/>
    <col min="3078" max="3078" width="9.77734375" style="98" customWidth="1"/>
    <col min="3079" max="3079" width="7.109375" style="98"/>
    <col min="3080" max="3080" width="10.6640625" style="98" bestFit="1" customWidth="1"/>
    <col min="3081" max="3322" width="7.109375" style="98"/>
    <col min="3323" max="3323" width="8.21875" style="98" customWidth="1"/>
    <col min="3324" max="3324" width="22" style="98" customWidth="1"/>
    <col min="3325" max="3325" width="15.21875" style="98" bestFit="1" customWidth="1"/>
    <col min="3326" max="3326" width="5.88671875" style="98" customWidth="1"/>
    <col min="3327" max="3327" width="8.5546875" style="98" customWidth="1"/>
    <col min="3328" max="3328" width="10.77734375" style="98" customWidth="1"/>
    <col min="3329" max="3329" width="11.77734375" style="98" customWidth="1"/>
    <col min="3330" max="3330" width="10.77734375" style="98" customWidth="1"/>
    <col min="3331" max="3331" width="11.77734375" style="98" customWidth="1"/>
    <col min="3332" max="3332" width="8" style="98" customWidth="1"/>
    <col min="3333" max="3333" width="10" style="98" customWidth="1"/>
    <col min="3334" max="3334" width="9.77734375" style="98" customWidth="1"/>
    <col min="3335" max="3335" width="7.109375" style="98"/>
    <col min="3336" max="3336" width="10.6640625" style="98" bestFit="1" customWidth="1"/>
    <col min="3337" max="3578" width="7.109375" style="98"/>
    <col min="3579" max="3579" width="8.21875" style="98" customWidth="1"/>
    <col min="3580" max="3580" width="22" style="98" customWidth="1"/>
    <col min="3581" max="3581" width="15.21875" style="98" bestFit="1" customWidth="1"/>
    <col min="3582" max="3582" width="5.88671875" style="98" customWidth="1"/>
    <col min="3583" max="3583" width="8.5546875" style="98" customWidth="1"/>
    <col min="3584" max="3584" width="10.77734375" style="98" customWidth="1"/>
    <col min="3585" max="3585" width="11.77734375" style="98" customWidth="1"/>
    <col min="3586" max="3586" width="10.77734375" style="98" customWidth="1"/>
    <col min="3587" max="3587" width="11.77734375" style="98" customWidth="1"/>
    <col min="3588" max="3588" width="8" style="98" customWidth="1"/>
    <col min="3589" max="3589" width="10" style="98" customWidth="1"/>
    <col min="3590" max="3590" width="9.77734375" style="98" customWidth="1"/>
    <col min="3591" max="3591" width="7.109375" style="98"/>
    <col min="3592" max="3592" width="10.6640625" style="98" bestFit="1" customWidth="1"/>
    <col min="3593" max="3834" width="7.109375" style="98"/>
    <col min="3835" max="3835" width="8.21875" style="98" customWidth="1"/>
    <col min="3836" max="3836" width="22" style="98" customWidth="1"/>
    <col min="3837" max="3837" width="15.21875" style="98" bestFit="1" customWidth="1"/>
    <col min="3838" max="3838" width="5.88671875" style="98" customWidth="1"/>
    <col min="3839" max="3839" width="8.5546875" style="98" customWidth="1"/>
    <col min="3840" max="3840" width="10.77734375" style="98" customWidth="1"/>
    <col min="3841" max="3841" width="11.77734375" style="98" customWidth="1"/>
    <col min="3842" max="3842" width="10.77734375" style="98" customWidth="1"/>
    <col min="3843" max="3843" width="11.77734375" style="98" customWidth="1"/>
    <col min="3844" max="3844" width="8" style="98" customWidth="1"/>
    <col min="3845" max="3845" width="10" style="98" customWidth="1"/>
    <col min="3846" max="3846" width="9.77734375" style="98" customWidth="1"/>
    <col min="3847" max="3847" width="7.109375" style="98"/>
    <col min="3848" max="3848" width="10.6640625" style="98" bestFit="1" customWidth="1"/>
    <col min="3849" max="4090" width="7.109375" style="98"/>
    <col min="4091" max="4091" width="8.21875" style="98" customWidth="1"/>
    <col min="4092" max="4092" width="22" style="98" customWidth="1"/>
    <col min="4093" max="4093" width="15.21875" style="98" bestFit="1" customWidth="1"/>
    <col min="4094" max="4094" width="5.88671875" style="98" customWidth="1"/>
    <col min="4095" max="4095" width="8.5546875" style="98" customWidth="1"/>
    <col min="4096" max="4096" width="10.77734375" style="98" customWidth="1"/>
    <col min="4097" max="4097" width="11.77734375" style="98" customWidth="1"/>
    <col min="4098" max="4098" width="10.77734375" style="98" customWidth="1"/>
    <col min="4099" max="4099" width="11.77734375" style="98" customWidth="1"/>
    <col min="4100" max="4100" width="8" style="98" customWidth="1"/>
    <col min="4101" max="4101" width="10" style="98" customWidth="1"/>
    <col min="4102" max="4102" width="9.77734375" style="98" customWidth="1"/>
    <col min="4103" max="4103" width="7.109375" style="98"/>
    <col min="4104" max="4104" width="10.6640625" style="98" bestFit="1" customWidth="1"/>
    <col min="4105" max="4346" width="7.109375" style="98"/>
    <col min="4347" max="4347" width="8.21875" style="98" customWidth="1"/>
    <col min="4348" max="4348" width="22" style="98" customWidth="1"/>
    <col min="4349" max="4349" width="15.21875" style="98" bestFit="1" customWidth="1"/>
    <col min="4350" max="4350" width="5.88671875" style="98" customWidth="1"/>
    <col min="4351" max="4351" width="8.5546875" style="98" customWidth="1"/>
    <col min="4352" max="4352" width="10.77734375" style="98" customWidth="1"/>
    <col min="4353" max="4353" width="11.77734375" style="98" customWidth="1"/>
    <col min="4354" max="4354" width="10.77734375" style="98" customWidth="1"/>
    <col min="4355" max="4355" width="11.77734375" style="98" customWidth="1"/>
    <col min="4356" max="4356" width="8" style="98" customWidth="1"/>
    <col min="4357" max="4357" width="10" style="98" customWidth="1"/>
    <col min="4358" max="4358" width="9.77734375" style="98" customWidth="1"/>
    <col min="4359" max="4359" width="7.109375" style="98"/>
    <col min="4360" max="4360" width="10.6640625" style="98" bestFit="1" customWidth="1"/>
    <col min="4361" max="4602" width="7.109375" style="98"/>
    <col min="4603" max="4603" width="8.21875" style="98" customWidth="1"/>
    <col min="4604" max="4604" width="22" style="98" customWidth="1"/>
    <col min="4605" max="4605" width="15.21875" style="98" bestFit="1" customWidth="1"/>
    <col min="4606" max="4606" width="5.88671875" style="98" customWidth="1"/>
    <col min="4607" max="4607" width="8.5546875" style="98" customWidth="1"/>
    <col min="4608" max="4608" width="10.77734375" style="98" customWidth="1"/>
    <col min="4609" max="4609" width="11.77734375" style="98" customWidth="1"/>
    <col min="4610" max="4610" width="10.77734375" style="98" customWidth="1"/>
    <col min="4611" max="4611" width="11.77734375" style="98" customWidth="1"/>
    <col min="4612" max="4612" width="8" style="98" customWidth="1"/>
    <col min="4613" max="4613" width="10" style="98" customWidth="1"/>
    <col min="4614" max="4614" width="9.77734375" style="98" customWidth="1"/>
    <col min="4615" max="4615" width="7.109375" style="98"/>
    <col min="4616" max="4616" width="10.6640625" style="98" bestFit="1" customWidth="1"/>
    <col min="4617" max="4858" width="7.109375" style="98"/>
    <col min="4859" max="4859" width="8.21875" style="98" customWidth="1"/>
    <col min="4860" max="4860" width="22" style="98" customWidth="1"/>
    <col min="4861" max="4861" width="15.21875" style="98" bestFit="1" customWidth="1"/>
    <col min="4862" max="4862" width="5.88671875" style="98" customWidth="1"/>
    <col min="4863" max="4863" width="8.5546875" style="98" customWidth="1"/>
    <col min="4864" max="4864" width="10.77734375" style="98" customWidth="1"/>
    <col min="4865" max="4865" width="11.77734375" style="98" customWidth="1"/>
    <col min="4866" max="4866" width="10.77734375" style="98" customWidth="1"/>
    <col min="4867" max="4867" width="11.77734375" style="98" customWidth="1"/>
    <col min="4868" max="4868" width="8" style="98" customWidth="1"/>
    <col min="4869" max="4869" width="10" style="98" customWidth="1"/>
    <col min="4870" max="4870" width="9.77734375" style="98" customWidth="1"/>
    <col min="4871" max="4871" width="7.109375" style="98"/>
    <col min="4872" max="4872" width="10.6640625" style="98" bestFit="1" customWidth="1"/>
    <col min="4873" max="5114" width="7.109375" style="98"/>
    <col min="5115" max="5115" width="8.21875" style="98" customWidth="1"/>
    <col min="5116" max="5116" width="22" style="98" customWidth="1"/>
    <col min="5117" max="5117" width="15.21875" style="98" bestFit="1" customWidth="1"/>
    <col min="5118" max="5118" width="5.88671875" style="98" customWidth="1"/>
    <col min="5119" max="5119" width="8.5546875" style="98" customWidth="1"/>
    <col min="5120" max="5120" width="10.77734375" style="98" customWidth="1"/>
    <col min="5121" max="5121" width="11.77734375" style="98" customWidth="1"/>
    <col min="5122" max="5122" width="10.77734375" style="98" customWidth="1"/>
    <col min="5123" max="5123" width="11.77734375" style="98" customWidth="1"/>
    <col min="5124" max="5124" width="8" style="98" customWidth="1"/>
    <col min="5125" max="5125" width="10" style="98" customWidth="1"/>
    <col min="5126" max="5126" width="9.77734375" style="98" customWidth="1"/>
    <col min="5127" max="5127" width="7.109375" style="98"/>
    <col min="5128" max="5128" width="10.6640625" style="98" bestFit="1" customWidth="1"/>
    <col min="5129" max="5370" width="7.109375" style="98"/>
    <col min="5371" max="5371" width="8.21875" style="98" customWidth="1"/>
    <col min="5372" max="5372" width="22" style="98" customWidth="1"/>
    <col min="5373" max="5373" width="15.21875" style="98" bestFit="1" customWidth="1"/>
    <col min="5374" max="5374" width="5.88671875" style="98" customWidth="1"/>
    <col min="5375" max="5375" width="8.5546875" style="98" customWidth="1"/>
    <col min="5376" max="5376" width="10.77734375" style="98" customWidth="1"/>
    <col min="5377" max="5377" width="11.77734375" style="98" customWidth="1"/>
    <col min="5378" max="5378" width="10.77734375" style="98" customWidth="1"/>
    <col min="5379" max="5379" width="11.77734375" style="98" customWidth="1"/>
    <col min="5380" max="5380" width="8" style="98" customWidth="1"/>
    <col min="5381" max="5381" width="10" style="98" customWidth="1"/>
    <col min="5382" max="5382" width="9.77734375" style="98" customWidth="1"/>
    <col min="5383" max="5383" width="7.109375" style="98"/>
    <col min="5384" max="5384" width="10.6640625" style="98" bestFit="1" customWidth="1"/>
    <col min="5385" max="5626" width="7.109375" style="98"/>
    <col min="5627" max="5627" width="8.21875" style="98" customWidth="1"/>
    <col min="5628" max="5628" width="22" style="98" customWidth="1"/>
    <col min="5629" max="5629" width="15.21875" style="98" bestFit="1" customWidth="1"/>
    <col min="5630" max="5630" width="5.88671875" style="98" customWidth="1"/>
    <col min="5631" max="5631" width="8.5546875" style="98" customWidth="1"/>
    <col min="5632" max="5632" width="10.77734375" style="98" customWidth="1"/>
    <col min="5633" max="5633" width="11.77734375" style="98" customWidth="1"/>
    <col min="5634" max="5634" width="10.77734375" style="98" customWidth="1"/>
    <col min="5635" max="5635" width="11.77734375" style="98" customWidth="1"/>
    <col min="5636" max="5636" width="8" style="98" customWidth="1"/>
    <col min="5637" max="5637" width="10" style="98" customWidth="1"/>
    <col min="5638" max="5638" width="9.77734375" style="98" customWidth="1"/>
    <col min="5639" max="5639" width="7.109375" style="98"/>
    <col min="5640" max="5640" width="10.6640625" style="98" bestFit="1" customWidth="1"/>
    <col min="5641" max="5882" width="7.109375" style="98"/>
    <col min="5883" max="5883" width="8.21875" style="98" customWidth="1"/>
    <col min="5884" max="5884" width="22" style="98" customWidth="1"/>
    <col min="5885" max="5885" width="15.21875" style="98" bestFit="1" customWidth="1"/>
    <col min="5886" max="5886" width="5.88671875" style="98" customWidth="1"/>
    <col min="5887" max="5887" width="8.5546875" style="98" customWidth="1"/>
    <col min="5888" max="5888" width="10.77734375" style="98" customWidth="1"/>
    <col min="5889" max="5889" width="11.77734375" style="98" customWidth="1"/>
    <col min="5890" max="5890" width="10.77734375" style="98" customWidth="1"/>
    <col min="5891" max="5891" width="11.77734375" style="98" customWidth="1"/>
    <col min="5892" max="5892" width="8" style="98" customWidth="1"/>
    <col min="5893" max="5893" width="10" style="98" customWidth="1"/>
    <col min="5894" max="5894" width="9.77734375" style="98" customWidth="1"/>
    <col min="5895" max="5895" width="7.109375" style="98"/>
    <col min="5896" max="5896" width="10.6640625" style="98" bestFit="1" customWidth="1"/>
    <col min="5897" max="6138" width="7.109375" style="98"/>
    <col min="6139" max="6139" width="8.21875" style="98" customWidth="1"/>
    <col min="6140" max="6140" width="22" style="98" customWidth="1"/>
    <col min="6141" max="6141" width="15.21875" style="98" bestFit="1" customWidth="1"/>
    <col min="6142" max="6142" width="5.88671875" style="98" customWidth="1"/>
    <col min="6143" max="6143" width="8.5546875" style="98" customWidth="1"/>
    <col min="6144" max="6144" width="10.77734375" style="98" customWidth="1"/>
    <col min="6145" max="6145" width="11.77734375" style="98" customWidth="1"/>
    <col min="6146" max="6146" width="10.77734375" style="98" customWidth="1"/>
    <col min="6147" max="6147" width="11.77734375" style="98" customWidth="1"/>
    <col min="6148" max="6148" width="8" style="98" customWidth="1"/>
    <col min="6149" max="6149" width="10" style="98" customWidth="1"/>
    <col min="6150" max="6150" width="9.77734375" style="98" customWidth="1"/>
    <col min="6151" max="6151" width="7.109375" style="98"/>
    <col min="6152" max="6152" width="10.6640625" style="98" bestFit="1" customWidth="1"/>
    <col min="6153" max="6394" width="7.109375" style="98"/>
    <col min="6395" max="6395" width="8.21875" style="98" customWidth="1"/>
    <col min="6396" max="6396" width="22" style="98" customWidth="1"/>
    <col min="6397" max="6397" width="15.21875" style="98" bestFit="1" customWidth="1"/>
    <col min="6398" max="6398" width="5.88671875" style="98" customWidth="1"/>
    <col min="6399" max="6399" width="8.5546875" style="98" customWidth="1"/>
    <col min="6400" max="6400" width="10.77734375" style="98" customWidth="1"/>
    <col min="6401" max="6401" width="11.77734375" style="98" customWidth="1"/>
    <col min="6402" max="6402" width="10.77734375" style="98" customWidth="1"/>
    <col min="6403" max="6403" width="11.77734375" style="98" customWidth="1"/>
    <col min="6404" max="6404" width="8" style="98" customWidth="1"/>
    <col min="6405" max="6405" width="10" style="98" customWidth="1"/>
    <col min="6406" max="6406" width="9.77734375" style="98" customWidth="1"/>
    <col min="6407" max="6407" width="7.109375" style="98"/>
    <col min="6408" max="6408" width="10.6640625" style="98" bestFit="1" customWidth="1"/>
    <col min="6409" max="6650" width="7.109375" style="98"/>
    <col min="6651" max="6651" width="8.21875" style="98" customWidth="1"/>
    <col min="6652" max="6652" width="22" style="98" customWidth="1"/>
    <col min="6653" max="6653" width="15.21875" style="98" bestFit="1" customWidth="1"/>
    <col min="6654" max="6654" width="5.88671875" style="98" customWidth="1"/>
    <col min="6655" max="6655" width="8.5546875" style="98" customWidth="1"/>
    <col min="6656" max="6656" width="10.77734375" style="98" customWidth="1"/>
    <col min="6657" max="6657" width="11.77734375" style="98" customWidth="1"/>
    <col min="6658" max="6658" width="10.77734375" style="98" customWidth="1"/>
    <col min="6659" max="6659" width="11.77734375" style="98" customWidth="1"/>
    <col min="6660" max="6660" width="8" style="98" customWidth="1"/>
    <col min="6661" max="6661" width="10" style="98" customWidth="1"/>
    <col min="6662" max="6662" width="9.77734375" style="98" customWidth="1"/>
    <col min="6663" max="6663" width="7.109375" style="98"/>
    <col min="6664" max="6664" width="10.6640625" style="98" bestFit="1" customWidth="1"/>
    <col min="6665" max="6906" width="7.109375" style="98"/>
    <col min="6907" max="6907" width="8.21875" style="98" customWidth="1"/>
    <col min="6908" max="6908" width="22" style="98" customWidth="1"/>
    <col min="6909" max="6909" width="15.21875" style="98" bestFit="1" customWidth="1"/>
    <col min="6910" max="6910" width="5.88671875" style="98" customWidth="1"/>
    <col min="6911" max="6911" width="8.5546875" style="98" customWidth="1"/>
    <col min="6912" max="6912" width="10.77734375" style="98" customWidth="1"/>
    <col min="6913" max="6913" width="11.77734375" style="98" customWidth="1"/>
    <col min="6914" max="6914" width="10.77734375" style="98" customWidth="1"/>
    <col min="6915" max="6915" width="11.77734375" style="98" customWidth="1"/>
    <col min="6916" max="6916" width="8" style="98" customWidth="1"/>
    <col min="6917" max="6917" width="10" style="98" customWidth="1"/>
    <col min="6918" max="6918" width="9.77734375" style="98" customWidth="1"/>
    <col min="6919" max="6919" width="7.109375" style="98"/>
    <col min="6920" max="6920" width="10.6640625" style="98" bestFit="1" customWidth="1"/>
    <col min="6921" max="7162" width="7.109375" style="98"/>
    <col min="7163" max="7163" width="8.21875" style="98" customWidth="1"/>
    <col min="7164" max="7164" width="22" style="98" customWidth="1"/>
    <col min="7165" max="7165" width="15.21875" style="98" bestFit="1" customWidth="1"/>
    <col min="7166" max="7166" width="5.88671875" style="98" customWidth="1"/>
    <col min="7167" max="7167" width="8.5546875" style="98" customWidth="1"/>
    <col min="7168" max="7168" width="10.77734375" style="98" customWidth="1"/>
    <col min="7169" max="7169" width="11.77734375" style="98" customWidth="1"/>
    <col min="7170" max="7170" width="10.77734375" style="98" customWidth="1"/>
    <col min="7171" max="7171" width="11.77734375" style="98" customWidth="1"/>
    <col min="7172" max="7172" width="8" style="98" customWidth="1"/>
    <col min="7173" max="7173" width="10" style="98" customWidth="1"/>
    <col min="7174" max="7174" width="9.77734375" style="98" customWidth="1"/>
    <col min="7175" max="7175" width="7.109375" style="98"/>
    <col min="7176" max="7176" width="10.6640625" style="98" bestFit="1" customWidth="1"/>
    <col min="7177" max="7418" width="7.109375" style="98"/>
    <col min="7419" max="7419" width="8.21875" style="98" customWidth="1"/>
    <col min="7420" max="7420" width="22" style="98" customWidth="1"/>
    <col min="7421" max="7421" width="15.21875" style="98" bestFit="1" customWidth="1"/>
    <col min="7422" max="7422" width="5.88671875" style="98" customWidth="1"/>
    <col min="7423" max="7423" width="8.5546875" style="98" customWidth="1"/>
    <col min="7424" max="7424" width="10.77734375" style="98" customWidth="1"/>
    <col min="7425" max="7425" width="11.77734375" style="98" customWidth="1"/>
    <col min="7426" max="7426" width="10.77734375" style="98" customWidth="1"/>
    <col min="7427" max="7427" width="11.77734375" style="98" customWidth="1"/>
    <col min="7428" max="7428" width="8" style="98" customWidth="1"/>
    <col min="7429" max="7429" width="10" style="98" customWidth="1"/>
    <col min="7430" max="7430" width="9.77734375" style="98" customWidth="1"/>
    <col min="7431" max="7431" width="7.109375" style="98"/>
    <col min="7432" max="7432" width="10.6640625" style="98" bestFit="1" customWidth="1"/>
    <col min="7433" max="7674" width="7.109375" style="98"/>
    <col min="7675" max="7675" width="8.21875" style="98" customWidth="1"/>
    <col min="7676" max="7676" width="22" style="98" customWidth="1"/>
    <col min="7677" max="7677" width="15.21875" style="98" bestFit="1" customWidth="1"/>
    <col min="7678" max="7678" width="5.88671875" style="98" customWidth="1"/>
    <col min="7679" max="7679" width="8.5546875" style="98" customWidth="1"/>
    <col min="7680" max="7680" width="10.77734375" style="98" customWidth="1"/>
    <col min="7681" max="7681" width="11.77734375" style="98" customWidth="1"/>
    <col min="7682" max="7682" width="10.77734375" style="98" customWidth="1"/>
    <col min="7683" max="7683" width="11.77734375" style="98" customWidth="1"/>
    <col min="7684" max="7684" width="8" style="98" customWidth="1"/>
    <col min="7685" max="7685" width="10" style="98" customWidth="1"/>
    <col min="7686" max="7686" width="9.77734375" style="98" customWidth="1"/>
    <col min="7687" max="7687" width="7.109375" style="98"/>
    <col min="7688" max="7688" width="10.6640625" style="98" bestFit="1" customWidth="1"/>
    <col min="7689" max="7930" width="7.109375" style="98"/>
    <col min="7931" max="7931" width="8.21875" style="98" customWidth="1"/>
    <col min="7932" max="7932" width="22" style="98" customWidth="1"/>
    <col min="7933" max="7933" width="15.21875" style="98" bestFit="1" customWidth="1"/>
    <col min="7934" max="7934" width="5.88671875" style="98" customWidth="1"/>
    <col min="7935" max="7935" width="8.5546875" style="98" customWidth="1"/>
    <col min="7936" max="7936" width="10.77734375" style="98" customWidth="1"/>
    <col min="7937" max="7937" width="11.77734375" style="98" customWidth="1"/>
    <col min="7938" max="7938" width="10.77734375" style="98" customWidth="1"/>
    <col min="7939" max="7939" width="11.77734375" style="98" customWidth="1"/>
    <col min="7940" max="7940" width="8" style="98" customWidth="1"/>
    <col min="7941" max="7941" width="10" style="98" customWidth="1"/>
    <col min="7942" max="7942" width="9.77734375" style="98" customWidth="1"/>
    <col min="7943" max="7943" width="7.109375" style="98"/>
    <col min="7944" max="7944" width="10.6640625" style="98" bestFit="1" customWidth="1"/>
    <col min="7945" max="8186" width="7.109375" style="98"/>
    <col min="8187" max="8187" width="8.21875" style="98" customWidth="1"/>
    <col min="8188" max="8188" width="22" style="98" customWidth="1"/>
    <col min="8189" max="8189" width="15.21875" style="98" bestFit="1" customWidth="1"/>
    <col min="8190" max="8190" width="5.88671875" style="98" customWidth="1"/>
    <col min="8191" max="8191" width="8.5546875" style="98" customWidth="1"/>
    <col min="8192" max="8192" width="10.77734375" style="98" customWidth="1"/>
    <col min="8193" max="8193" width="11.77734375" style="98" customWidth="1"/>
    <col min="8194" max="8194" width="10.77734375" style="98" customWidth="1"/>
    <col min="8195" max="8195" width="11.77734375" style="98" customWidth="1"/>
    <col min="8196" max="8196" width="8" style="98" customWidth="1"/>
    <col min="8197" max="8197" width="10" style="98" customWidth="1"/>
    <col min="8198" max="8198" width="9.77734375" style="98" customWidth="1"/>
    <col min="8199" max="8199" width="7.109375" style="98"/>
    <col min="8200" max="8200" width="10.6640625" style="98" bestFit="1" customWidth="1"/>
    <col min="8201" max="8442" width="7.109375" style="98"/>
    <col min="8443" max="8443" width="8.21875" style="98" customWidth="1"/>
    <col min="8444" max="8444" width="22" style="98" customWidth="1"/>
    <col min="8445" max="8445" width="15.21875" style="98" bestFit="1" customWidth="1"/>
    <col min="8446" max="8446" width="5.88671875" style="98" customWidth="1"/>
    <col min="8447" max="8447" width="8.5546875" style="98" customWidth="1"/>
    <col min="8448" max="8448" width="10.77734375" style="98" customWidth="1"/>
    <col min="8449" max="8449" width="11.77734375" style="98" customWidth="1"/>
    <col min="8450" max="8450" width="10.77734375" style="98" customWidth="1"/>
    <col min="8451" max="8451" width="11.77734375" style="98" customWidth="1"/>
    <col min="8452" max="8452" width="8" style="98" customWidth="1"/>
    <col min="8453" max="8453" width="10" style="98" customWidth="1"/>
    <col min="8454" max="8454" width="9.77734375" style="98" customWidth="1"/>
    <col min="8455" max="8455" width="7.109375" style="98"/>
    <col min="8456" max="8456" width="10.6640625" style="98" bestFit="1" customWidth="1"/>
    <col min="8457" max="8698" width="7.109375" style="98"/>
    <col min="8699" max="8699" width="8.21875" style="98" customWidth="1"/>
    <col min="8700" max="8700" width="22" style="98" customWidth="1"/>
    <col min="8701" max="8701" width="15.21875" style="98" bestFit="1" customWidth="1"/>
    <col min="8702" max="8702" width="5.88671875" style="98" customWidth="1"/>
    <col min="8703" max="8703" width="8.5546875" style="98" customWidth="1"/>
    <col min="8704" max="8704" width="10.77734375" style="98" customWidth="1"/>
    <col min="8705" max="8705" width="11.77734375" style="98" customWidth="1"/>
    <col min="8706" max="8706" width="10.77734375" style="98" customWidth="1"/>
    <col min="8707" max="8707" width="11.77734375" style="98" customWidth="1"/>
    <col min="8708" max="8708" width="8" style="98" customWidth="1"/>
    <col min="8709" max="8709" width="10" style="98" customWidth="1"/>
    <col min="8710" max="8710" width="9.77734375" style="98" customWidth="1"/>
    <col min="8711" max="8711" width="7.109375" style="98"/>
    <col min="8712" max="8712" width="10.6640625" style="98" bestFit="1" customWidth="1"/>
    <col min="8713" max="8954" width="7.109375" style="98"/>
    <col min="8955" max="8955" width="8.21875" style="98" customWidth="1"/>
    <col min="8956" max="8956" width="22" style="98" customWidth="1"/>
    <col min="8957" max="8957" width="15.21875" style="98" bestFit="1" customWidth="1"/>
    <col min="8958" max="8958" width="5.88671875" style="98" customWidth="1"/>
    <col min="8959" max="8959" width="8.5546875" style="98" customWidth="1"/>
    <col min="8960" max="8960" width="10.77734375" style="98" customWidth="1"/>
    <col min="8961" max="8961" width="11.77734375" style="98" customWidth="1"/>
    <col min="8962" max="8962" width="10.77734375" style="98" customWidth="1"/>
    <col min="8963" max="8963" width="11.77734375" style="98" customWidth="1"/>
    <col min="8964" max="8964" width="8" style="98" customWidth="1"/>
    <col min="8965" max="8965" width="10" style="98" customWidth="1"/>
    <col min="8966" max="8966" width="9.77734375" style="98" customWidth="1"/>
    <col min="8967" max="8967" width="7.109375" style="98"/>
    <col min="8968" max="8968" width="10.6640625" style="98" bestFit="1" customWidth="1"/>
    <col min="8969" max="9210" width="7.109375" style="98"/>
    <col min="9211" max="9211" width="8.21875" style="98" customWidth="1"/>
    <col min="9212" max="9212" width="22" style="98" customWidth="1"/>
    <col min="9213" max="9213" width="15.21875" style="98" bestFit="1" customWidth="1"/>
    <col min="9214" max="9214" width="5.88671875" style="98" customWidth="1"/>
    <col min="9215" max="9215" width="8.5546875" style="98" customWidth="1"/>
    <col min="9216" max="9216" width="10.77734375" style="98" customWidth="1"/>
    <col min="9217" max="9217" width="11.77734375" style="98" customWidth="1"/>
    <col min="9218" max="9218" width="10.77734375" style="98" customWidth="1"/>
    <col min="9219" max="9219" width="11.77734375" style="98" customWidth="1"/>
    <col min="9220" max="9220" width="8" style="98" customWidth="1"/>
    <col min="9221" max="9221" width="10" style="98" customWidth="1"/>
    <col min="9222" max="9222" width="9.77734375" style="98" customWidth="1"/>
    <col min="9223" max="9223" width="7.109375" style="98"/>
    <col min="9224" max="9224" width="10.6640625" style="98" bestFit="1" customWidth="1"/>
    <col min="9225" max="9466" width="7.109375" style="98"/>
    <col min="9467" max="9467" width="8.21875" style="98" customWidth="1"/>
    <col min="9468" max="9468" width="22" style="98" customWidth="1"/>
    <col min="9469" max="9469" width="15.21875" style="98" bestFit="1" customWidth="1"/>
    <col min="9470" max="9470" width="5.88671875" style="98" customWidth="1"/>
    <col min="9471" max="9471" width="8.5546875" style="98" customWidth="1"/>
    <col min="9472" max="9472" width="10.77734375" style="98" customWidth="1"/>
    <col min="9473" max="9473" width="11.77734375" style="98" customWidth="1"/>
    <col min="9474" max="9474" width="10.77734375" style="98" customWidth="1"/>
    <col min="9475" max="9475" width="11.77734375" style="98" customWidth="1"/>
    <col min="9476" max="9476" width="8" style="98" customWidth="1"/>
    <col min="9477" max="9477" width="10" style="98" customWidth="1"/>
    <col min="9478" max="9478" width="9.77734375" style="98" customWidth="1"/>
    <col min="9479" max="9479" width="7.109375" style="98"/>
    <col min="9480" max="9480" width="10.6640625" style="98" bestFit="1" customWidth="1"/>
    <col min="9481" max="9722" width="7.109375" style="98"/>
    <col min="9723" max="9723" width="8.21875" style="98" customWidth="1"/>
    <col min="9724" max="9724" width="22" style="98" customWidth="1"/>
    <col min="9725" max="9725" width="15.21875" style="98" bestFit="1" customWidth="1"/>
    <col min="9726" max="9726" width="5.88671875" style="98" customWidth="1"/>
    <col min="9727" max="9727" width="8.5546875" style="98" customWidth="1"/>
    <col min="9728" max="9728" width="10.77734375" style="98" customWidth="1"/>
    <col min="9729" max="9729" width="11.77734375" style="98" customWidth="1"/>
    <col min="9730" max="9730" width="10.77734375" style="98" customWidth="1"/>
    <col min="9731" max="9731" width="11.77734375" style="98" customWidth="1"/>
    <col min="9732" max="9732" width="8" style="98" customWidth="1"/>
    <col min="9733" max="9733" width="10" style="98" customWidth="1"/>
    <col min="9734" max="9734" width="9.77734375" style="98" customWidth="1"/>
    <col min="9735" max="9735" width="7.109375" style="98"/>
    <col min="9736" max="9736" width="10.6640625" style="98" bestFit="1" customWidth="1"/>
    <col min="9737" max="9978" width="7.109375" style="98"/>
    <col min="9979" max="9979" width="8.21875" style="98" customWidth="1"/>
    <col min="9980" max="9980" width="22" style="98" customWidth="1"/>
    <col min="9981" max="9981" width="15.21875" style="98" bestFit="1" customWidth="1"/>
    <col min="9982" max="9982" width="5.88671875" style="98" customWidth="1"/>
    <col min="9983" max="9983" width="8.5546875" style="98" customWidth="1"/>
    <col min="9984" max="9984" width="10.77734375" style="98" customWidth="1"/>
    <col min="9985" max="9985" width="11.77734375" style="98" customWidth="1"/>
    <col min="9986" max="9986" width="10.77734375" style="98" customWidth="1"/>
    <col min="9987" max="9987" width="11.77734375" style="98" customWidth="1"/>
    <col min="9988" max="9988" width="8" style="98" customWidth="1"/>
    <col min="9989" max="9989" width="10" style="98" customWidth="1"/>
    <col min="9990" max="9990" width="9.77734375" style="98" customWidth="1"/>
    <col min="9991" max="9991" width="7.109375" style="98"/>
    <col min="9992" max="9992" width="10.6640625" style="98" bestFit="1" customWidth="1"/>
    <col min="9993" max="10234" width="7.109375" style="98"/>
    <col min="10235" max="10235" width="8.21875" style="98" customWidth="1"/>
    <col min="10236" max="10236" width="22" style="98" customWidth="1"/>
    <col min="10237" max="10237" width="15.21875" style="98" bestFit="1" customWidth="1"/>
    <col min="10238" max="10238" width="5.88671875" style="98" customWidth="1"/>
    <col min="10239" max="10239" width="8.5546875" style="98" customWidth="1"/>
    <col min="10240" max="10240" width="10.77734375" style="98" customWidth="1"/>
    <col min="10241" max="10241" width="11.77734375" style="98" customWidth="1"/>
    <col min="10242" max="10242" width="10.77734375" style="98" customWidth="1"/>
    <col min="10243" max="10243" width="11.77734375" style="98" customWidth="1"/>
    <col min="10244" max="10244" width="8" style="98" customWidth="1"/>
    <col min="10245" max="10245" width="10" style="98" customWidth="1"/>
    <col min="10246" max="10246" width="9.77734375" style="98" customWidth="1"/>
    <col min="10247" max="10247" width="7.109375" style="98"/>
    <col min="10248" max="10248" width="10.6640625" style="98" bestFit="1" customWidth="1"/>
    <col min="10249" max="10490" width="7.109375" style="98"/>
    <col min="10491" max="10491" width="8.21875" style="98" customWidth="1"/>
    <col min="10492" max="10492" width="22" style="98" customWidth="1"/>
    <col min="10493" max="10493" width="15.21875" style="98" bestFit="1" customWidth="1"/>
    <col min="10494" max="10494" width="5.88671875" style="98" customWidth="1"/>
    <col min="10495" max="10495" width="8.5546875" style="98" customWidth="1"/>
    <col min="10496" max="10496" width="10.77734375" style="98" customWidth="1"/>
    <col min="10497" max="10497" width="11.77734375" style="98" customWidth="1"/>
    <col min="10498" max="10498" width="10.77734375" style="98" customWidth="1"/>
    <col min="10499" max="10499" width="11.77734375" style="98" customWidth="1"/>
    <col min="10500" max="10500" width="8" style="98" customWidth="1"/>
    <col min="10501" max="10501" width="10" style="98" customWidth="1"/>
    <col min="10502" max="10502" width="9.77734375" style="98" customWidth="1"/>
    <col min="10503" max="10503" width="7.109375" style="98"/>
    <col min="10504" max="10504" width="10.6640625" style="98" bestFit="1" customWidth="1"/>
    <col min="10505" max="10746" width="7.109375" style="98"/>
    <col min="10747" max="10747" width="8.21875" style="98" customWidth="1"/>
    <col min="10748" max="10748" width="22" style="98" customWidth="1"/>
    <col min="10749" max="10749" width="15.21875" style="98" bestFit="1" customWidth="1"/>
    <col min="10750" max="10750" width="5.88671875" style="98" customWidth="1"/>
    <col min="10751" max="10751" width="8.5546875" style="98" customWidth="1"/>
    <col min="10752" max="10752" width="10.77734375" style="98" customWidth="1"/>
    <col min="10753" max="10753" width="11.77734375" style="98" customWidth="1"/>
    <col min="10754" max="10754" width="10.77734375" style="98" customWidth="1"/>
    <col min="10755" max="10755" width="11.77734375" style="98" customWidth="1"/>
    <col min="10756" max="10756" width="8" style="98" customWidth="1"/>
    <col min="10757" max="10757" width="10" style="98" customWidth="1"/>
    <col min="10758" max="10758" width="9.77734375" style="98" customWidth="1"/>
    <col min="10759" max="10759" width="7.109375" style="98"/>
    <col min="10760" max="10760" width="10.6640625" style="98" bestFit="1" customWidth="1"/>
    <col min="10761" max="11002" width="7.109375" style="98"/>
    <col min="11003" max="11003" width="8.21875" style="98" customWidth="1"/>
    <col min="11004" max="11004" width="22" style="98" customWidth="1"/>
    <col min="11005" max="11005" width="15.21875" style="98" bestFit="1" customWidth="1"/>
    <col min="11006" max="11006" width="5.88671875" style="98" customWidth="1"/>
    <col min="11007" max="11007" width="8.5546875" style="98" customWidth="1"/>
    <col min="11008" max="11008" width="10.77734375" style="98" customWidth="1"/>
    <col min="11009" max="11009" width="11.77734375" style="98" customWidth="1"/>
    <col min="11010" max="11010" width="10.77734375" style="98" customWidth="1"/>
    <col min="11011" max="11011" width="11.77734375" style="98" customWidth="1"/>
    <col min="11012" max="11012" width="8" style="98" customWidth="1"/>
    <col min="11013" max="11013" width="10" style="98" customWidth="1"/>
    <col min="11014" max="11014" width="9.77734375" style="98" customWidth="1"/>
    <col min="11015" max="11015" width="7.109375" style="98"/>
    <col min="11016" max="11016" width="10.6640625" style="98" bestFit="1" customWidth="1"/>
    <col min="11017" max="11258" width="7.109375" style="98"/>
    <col min="11259" max="11259" width="8.21875" style="98" customWidth="1"/>
    <col min="11260" max="11260" width="22" style="98" customWidth="1"/>
    <col min="11261" max="11261" width="15.21875" style="98" bestFit="1" customWidth="1"/>
    <col min="11262" max="11262" width="5.88671875" style="98" customWidth="1"/>
    <col min="11263" max="11263" width="8.5546875" style="98" customWidth="1"/>
    <col min="11264" max="11264" width="10.77734375" style="98" customWidth="1"/>
    <col min="11265" max="11265" width="11.77734375" style="98" customWidth="1"/>
    <col min="11266" max="11266" width="10.77734375" style="98" customWidth="1"/>
    <col min="11267" max="11267" width="11.77734375" style="98" customWidth="1"/>
    <col min="11268" max="11268" width="8" style="98" customWidth="1"/>
    <col min="11269" max="11269" width="10" style="98" customWidth="1"/>
    <col min="11270" max="11270" width="9.77734375" style="98" customWidth="1"/>
    <col min="11271" max="11271" width="7.109375" style="98"/>
    <col min="11272" max="11272" width="10.6640625" style="98" bestFit="1" customWidth="1"/>
    <col min="11273" max="11514" width="7.109375" style="98"/>
    <col min="11515" max="11515" width="8.21875" style="98" customWidth="1"/>
    <col min="11516" max="11516" width="22" style="98" customWidth="1"/>
    <col min="11517" max="11517" width="15.21875" style="98" bestFit="1" customWidth="1"/>
    <col min="11518" max="11518" width="5.88671875" style="98" customWidth="1"/>
    <col min="11519" max="11519" width="8.5546875" style="98" customWidth="1"/>
    <col min="11520" max="11520" width="10.77734375" style="98" customWidth="1"/>
    <col min="11521" max="11521" width="11.77734375" style="98" customWidth="1"/>
    <col min="11522" max="11522" width="10.77734375" style="98" customWidth="1"/>
    <col min="11523" max="11523" width="11.77734375" style="98" customWidth="1"/>
    <col min="11524" max="11524" width="8" style="98" customWidth="1"/>
    <col min="11525" max="11525" width="10" style="98" customWidth="1"/>
    <col min="11526" max="11526" width="9.77734375" style="98" customWidth="1"/>
    <col min="11527" max="11527" width="7.109375" style="98"/>
    <col min="11528" max="11528" width="10.6640625" style="98" bestFit="1" customWidth="1"/>
    <col min="11529" max="11770" width="7.109375" style="98"/>
    <col min="11771" max="11771" width="8.21875" style="98" customWidth="1"/>
    <col min="11772" max="11772" width="22" style="98" customWidth="1"/>
    <col min="11773" max="11773" width="15.21875" style="98" bestFit="1" customWidth="1"/>
    <col min="11774" max="11774" width="5.88671875" style="98" customWidth="1"/>
    <col min="11775" max="11775" width="8.5546875" style="98" customWidth="1"/>
    <col min="11776" max="11776" width="10.77734375" style="98" customWidth="1"/>
    <col min="11777" max="11777" width="11.77734375" style="98" customWidth="1"/>
    <col min="11778" max="11778" width="10.77734375" style="98" customWidth="1"/>
    <col min="11779" max="11779" width="11.77734375" style="98" customWidth="1"/>
    <col min="11780" max="11780" width="8" style="98" customWidth="1"/>
    <col min="11781" max="11781" width="10" style="98" customWidth="1"/>
    <col min="11782" max="11782" width="9.77734375" style="98" customWidth="1"/>
    <col min="11783" max="11783" width="7.109375" style="98"/>
    <col min="11784" max="11784" width="10.6640625" style="98" bestFit="1" customWidth="1"/>
    <col min="11785" max="12026" width="7.109375" style="98"/>
    <col min="12027" max="12027" width="8.21875" style="98" customWidth="1"/>
    <col min="12028" max="12028" width="22" style="98" customWidth="1"/>
    <col min="12029" max="12029" width="15.21875" style="98" bestFit="1" customWidth="1"/>
    <col min="12030" max="12030" width="5.88671875" style="98" customWidth="1"/>
    <col min="12031" max="12031" width="8.5546875" style="98" customWidth="1"/>
    <col min="12032" max="12032" width="10.77734375" style="98" customWidth="1"/>
    <col min="12033" max="12033" width="11.77734375" style="98" customWidth="1"/>
    <col min="12034" max="12034" width="10.77734375" style="98" customWidth="1"/>
    <col min="12035" max="12035" width="11.77734375" style="98" customWidth="1"/>
    <col min="12036" max="12036" width="8" style="98" customWidth="1"/>
    <col min="12037" max="12037" width="10" style="98" customWidth="1"/>
    <col min="12038" max="12038" width="9.77734375" style="98" customWidth="1"/>
    <col min="12039" max="12039" width="7.109375" style="98"/>
    <col min="12040" max="12040" width="10.6640625" style="98" bestFit="1" customWidth="1"/>
    <col min="12041" max="12282" width="7.109375" style="98"/>
    <col min="12283" max="12283" width="8.21875" style="98" customWidth="1"/>
    <col min="12284" max="12284" width="22" style="98" customWidth="1"/>
    <col min="12285" max="12285" width="15.21875" style="98" bestFit="1" customWidth="1"/>
    <col min="12286" max="12286" width="5.88671875" style="98" customWidth="1"/>
    <col min="12287" max="12287" width="8.5546875" style="98" customWidth="1"/>
    <col min="12288" max="12288" width="10.77734375" style="98" customWidth="1"/>
    <col min="12289" max="12289" width="11.77734375" style="98" customWidth="1"/>
    <col min="12290" max="12290" width="10.77734375" style="98" customWidth="1"/>
    <col min="12291" max="12291" width="11.77734375" style="98" customWidth="1"/>
    <col min="12292" max="12292" width="8" style="98" customWidth="1"/>
    <col min="12293" max="12293" width="10" style="98" customWidth="1"/>
    <col min="12294" max="12294" width="9.77734375" style="98" customWidth="1"/>
    <col min="12295" max="12295" width="7.109375" style="98"/>
    <col min="12296" max="12296" width="10.6640625" style="98" bestFit="1" customWidth="1"/>
    <col min="12297" max="12538" width="7.109375" style="98"/>
    <col min="12539" max="12539" width="8.21875" style="98" customWidth="1"/>
    <col min="12540" max="12540" width="22" style="98" customWidth="1"/>
    <col min="12541" max="12541" width="15.21875" style="98" bestFit="1" customWidth="1"/>
    <col min="12542" max="12542" width="5.88671875" style="98" customWidth="1"/>
    <col min="12543" max="12543" width="8.5546875" style="98" customWidth="1"/>
    <col min="12544" max="12544" width="10.77734375" style="98" customWidth="1"/>
    <col min="12545" max="12545" width="11.77734375" style="98" customWidth="1"/>
    <col min="12546" max="12546" width="10.77734375" style="98" customWidth="1"/>
    <col min="12547" max="12547" width="11.77734375" style="98" customWidth="1"/>
    <col min="12548" max="12548" width="8" style="98" customWidth="1"/>
    <col min="12549" max="12549" width="10" style="98" customWidth="1"/>
    <col min="12550" max="12550" width="9.77734375" style="98" customWidth="1"/>
    <col min="12551" max="12551" width="7.109375" style="98"/>
    <col min="12552" max="12552" width="10.6640625" style="98" bestFit="1" customWidth="1"/>
    <col min="12553" max="12794" width="7.109375" style="98"/>
    <col min="12795" max="12795" width="8.21875" style="98" customWidth="1"/>
    <col min="12796" max="12796" width="22" style="98" customWidth="1"/>
    <col min="12797" max="12797" width="15.21875" style="98" bestFit="1" customWidth="1"/>
    <col min="12798" max="12798" width="5.88671875" style="98" customWidth="1"/>
    <col min="12799" max="12799" width="8.5546875" style="98" customWidth="1"/>
    <col min="12800" max="12800" width="10.77734375" style="98" customWidth="1"/>
    <col min="12801" max="12801" width="11.77734375" style="98" customWidth="1"/>
    <col min="12802" max="12802" width="10.77734375" style="98" customWidth="1"/>
    <col min="12803" max="12803" width="11.77734375" style="98" customWidth="1"/>
    <col min="12804" max="12804" width="8" style="98" customWidth="1"/>
    <col min="12805" max="12805" width="10" style="98" customWidth="1"/>
    <col min="12806" max="12806" width="9.77734375" style="98" customWidth="1"/>
    <col min="12807" max="12807" width="7.109375" style="98"/>
    <col min="12808" max="12808" width="10.6640625" style="98" bestFit="1" customWidth="1"/>
    <col min="12809" max="13050" width="7.109375" style="98"/>
    <col min="13051" max="13051" width="8.21875" style="98" customWidth="1"/>
    <col min="13052" max="13052" width="22" style="98" customWidth="1"/>
    <col min="13053" max="13053" width="15.21875" style="98" bestFit="1" customWidth="1"/>
    <col min="13054" max="13054" width="5.88671875" style="98" customWidth="1"/>
    <col min="13055" max="13055" width="8.5546875" style="98" customWidth="1"/>
    <col min="13056" max="13056" width="10.77734375" style="98" customWidth="1"/>
    <col min="13057" max="13057" width="11.77734375" style="98" customWidth="1"/>
    <col min="13058" max="13058" width="10.77734375" style="98" customWidth="1"/>
    <col min="13059" max="13059" width="11.77734375" style="98" customWidth="1"/>
    <col min="13060" max="13060" width="8" style="98" customWidth="1"/>
    <col min="13061" max="13061" width="10" style="98" customWidth="1"/>
    <col min="13062" max="13062" width="9.77734375" style="98" customWidth="1"/>
    <col min="13063" max="13063" width="7.109375" style="98"/>
    <col min="13064" max="13064" width="10.6640625" style="98" bestFit="1" customWidth="1"/>
    <col min="13065" max="13306" width="7.109375" style="98"/>
    <col min="13307" max="13307" width="8.21875" style="98" customWidth="1"/>
    <col min="13308" max="13308" width="22" style="98" customWidth="1"/>
    <col min="13309" max="13309" width="15.21875" style="98" bestFit="1" customWidth="1"/>
    <col min="13310" max="13310" width="5.88671875" style="98" customWidth="1"/>
    <col min="13311" max="13311" width="8.5546875" style="98" customWidth="1"/>
    <col min="13312" max="13312" width="10.77734375" style="98" customWidth="1"/>
    <col min="13313" max="13313" width="11.77734375" style="98" customWidth="1"/>
    <col min="13314" max="13314" width="10.77734375" style="98" customWidth="1"/>
    <col min="13315" max="13315" width="11.77734375" style="98" customWidth="1"/>
    <col min="13316" max="13316" width="8" style="98" customWidth="1"/>
    <col min="13317" max="13317" width="10" style="98" customWidth="1"/>
    <col min="13318" max="13318" width="9.77734375" style="98" customWidth="1"/>
    <col min="13319" max="13319" width="7.109375" style="98"/>
    <col min="13320" max="13320" width="10.6640625" style="98" bestFit="1" customWidth="1"/>
    <col min="13321" max="13562" width="7.109375" style="98"/>
    <col min="13563" max="13563" width="8.21875" style="98" customWidth="1"/>
    <col min="13564" max="13564" width="22" style="98" customWidth="1"/>
    <col min="13565" max="13565" width="15.21875" style="98" bestFit="1" customWidth="1"/>
    <col min="13566" max="13566" width="5.88671875" style="98" customWidth="1"/>
    <col min="13567" max="13567" width="8.5546875" style="98" customWidth="1"/>
    <col min="13568" max="13568" width="10.77734375" style="98" customWidth="1"/>
    <col min="13569" max="13569" width="11.77734375" style="98" customWidth="1"/>
    <col min="13570" max="13570" width="10.77734375" style="98" customWidth="1"/>
    <col min="13571" max="13571" width="11.77734375" style="98" customWidth="1"/>
    <col min="13572" max="13572" width="8" style="98" customWidth="1"/>
    <col min="13573" max="13573" width="10" style="98" customWidth="1"/>
    <col min="13574" max="13574" width="9.77734375" style="98" customWidth="1"/>
    <col min="13575" max="13575" width="7.109375" style="98"/>
    <col min="13576" max="13576" width="10.6640625" style="98" bestFit="1" customWidth="1"/>
    <col min="13577" max="13818" width="7.109375" style="98"/>
    <col min="13819" max="13819" width="8.21875" style="98" customWidth="1"/>
    <col min="13820" max="13820" width="22" style="98" customWidth="1"/>
    <col min="13821" max="13821" width="15.21875" style="98" bestFit="1" customWidth="1"/>
    <col min="13822" max="13822" width="5.88671875" style="98" customWidth="1"/>
    <col min="13823" max="13823" width="8.5546875" style="98" customWidth="1"/>
    <col min="13824" max="13824" width="10.77734375" style="98" customWidth="1"/>
    <col min="13825" max="13825" width="11.77734375" style="98" customWidth="1"/>
    <col min="13826" max="13826" width="10.77734375" style="98" customWidth="1"/>
    <col min="13827" max="13827" width="11.77734375" style="98" customWidth="1"/>
    <col min="13828" max="13828" width="8" style="98" customWidth="1"/>
    <col min="13829" max="13829" width="10" style="98" customWidth="1"/>
    <col min="13830" max="13830" width="9.77734375" style="98" customWidth="1"/>
    <col min="13831" max="13831" width="7.109375" style="98"/>
    <col min="13832" max="13832" width="10.6640625" style="98" bestFit="1" customWidth="1"/>
    <col min="13833" max="14074" width="7.109375" style="98"/>
    <col min="14075" max="14075" width="8.21875" style="98" customWidth="1"/>
    <col min="14076" max="14076" width="22" style="98" customWidth="1"/>
    <col min="14077" max="14077" width="15.21875" style="98" bestFit="1" customWidth="1"/>
    <col min="14078" max="14078" width="5.88671875" style="98" customWidth="1"/>
    <col min="14079" max="14079" width="8.5546875" style="98" customWidth="1"/>
    <col min="14080" max="14080" width="10.77734375" style="98" customWidth="1"/>
    <col min="14081" max="14081" width="11.77734375" style="98" customWidth="1"/>
    <col min="14082" max="14082" width="10.77734375" style="98" customWidth="1"/>
    <col min="14083" max="14083" width="11.77734375" style="98" customWidth="1"/>
    <col min="14084" max="14084" width="8" style="98" customWidth="1"/>
    <col min="14085" max="14085" width="10" style="98" customWidth="1"/>
    <col min="14086" max="14086" width="9.77734375" style="98" customWidth="1"/>
    <col min="14087" max="14087" width="7.109375" style="98"/>
    <col min="14088" max="14088" width="10.6640625" style="98" bestFit="1" customWidth="1"/>
    <col min="14089" max="14330" width="7.109375" style="98"/>
    <col min="14331" max="14331" width="8.21875" style="98" customWidth="1"/>
    <col min="14332" max="14332" width="22" style="98" customWidth="1"/>
    <col min="14333" max="14333" width="15.21875" style="98" bestFit="1" customWidth="1"/>
    <col min="14334" max="14334" width="5.88671875" style="98" customWidth="1"/>
    <col min="14335" max="14335" width="8.5546875" style="98" customWidth="1"/>
    <col min="14336" max="14336" width="10.77734375" style="98" customWidth="1"/>
    <col min="14337" max="14337" width="11.77734375" style="98" customWidth="1"/>
    <col min="14338" max="14338" width="10.77734375" style="98" customWidth="1"/>
    <col min="14339" max="14339" width="11.77734375" style="98" customWidth="1"/>
    <col min="14340" max="14340" width="8" style="98" customWidth="1"/>
    <col min="14341" max="14341" width="10" style="98" customWidth="1"/>
    <col min="14342" max="14342" width="9.77734375" style="98" customWidth="1"/>
    <col min="14343" max="14343" width="7.109375" style="98"/>
    <col min="14344" max="14344" width="10.6640625" style="98" bestFit="1" customWidth="1"/>
    <col min="14345" max="14586" width="7.109375" style="98"/>
    <col min="14587" max="14587" width="8.21875" style="98" customWidth="1"/>
    <col min="14588" max="14588" width="22" style="98" customWidth="1"/>
    <col min="14589" max="14589" width="15.21875" style="98" bestFit="1" customWidth="1"/>
    <col min="14590" max="14590" width="5.88671875" style="98" customWidth="1"/>
    <col min="14591" max="14591" width="8.5546875" style="98" customWidth="1"/>
    <col min="14592" max="14592" width="10.77734375" style="98" customWidth="1"/>
    <col min="14593" max="14593" width="11.77734375" style="98" customWidth="1"/>
    <col min="14594" max="14594" width="10.77734375" style="98" customWidth="1"/>
    <col min="14595" max="14595" width="11.77734375" style="98" customWidth="1"/>
    <col min="14596" max="14596" width="8" style="98" customWidth="1"/>
    <col min="14597" max="14597" width="10" style="98" customWidth="1"/>
    <col min="14598" max="14598" width="9.77734375" style="98" customWidth="1"/>
    <col min="14599" max="14599" width="7.109375" style="98"/>
    <col min="14600" max="14600" width="10.6640625" style="98" bestFit="1" customWidth="1"/>
    <col min="14601" max="14842" width="7.109375" style="98"/>
    <col min="14843" max="14843" width="8.21875" style="98" customWidth="1"/>
    <col min="14844" max="14844" width="22" style="98" customWidth="1"/>
    <col min="14845" max="14845" width="15.21875" style="98" bestFit="1" customWidth="1"/>
    <col min="14846" max="14846" width="5.88671875" style="98" customWidth="1"/>
    <col min="14847" max="14847" width="8.5546875" style="98" customWidth="1"/>
    <col min="14848" max="14848" width="10.77734375" style="98" customWidth="1"/>
    <col min="14849" max="14849" width="11.77734375" style="98" customWidth="1"/>
    <col min="14850" max="14850" width="10.77734375" style="98" customWidth="1"/>
    <col min="14851" max="14851" width="11.77734375" style="98" customWidth="1"/>
    <col min="14852" max="14852" width="8" style="98" customWidth="1"/>
    <col min="14853" max="14853" width="10" style="98" customWidth="1"/>
    <col min="14854" max="14854" width="9.77734375" style="98" customWidth="1"/>
    <col min="14855" max="14855" width="7.109375" style="98"/>
    <col min="14856" max="14856" width="10.6640625" style="98" bestFit="1" customWidth="1"/>
    <col min="14857" max="15098" width="7.109375" style="98"/>
    <col min="15099" max="15099" width="8.21875" style="98" customWidth="1"/>
    <col min="15100" max="15100" width="22" style="98" customWidth="1"/>
    <col min="15101" max="15101" width="15.21875" style="98" bestFit="1" customWidth="1"/>
    <col min="15102" max="15102" width="5.88671875" style="98" customWidth="1"/>
    <col min="15103" max="15103" width="8.5546875" style="98" customWidth="1"/>
    <col min="15104" max="15104" width="10.77734375" style="98" customWidth="1"/>
    <col min="15105" max="15105" width="11.77734375" style="98" customWidth="1"/>
    <col min="15106" max="15106" width="10.77734375" style="98" customWidth="1"/>
    <col min="15107" max="15107" width="11.77734375" style="98" customWidth="1"/>
    <col min="15108" max="15108" width="8" style="98" customWidth="1"/>
    <col min="15109" max="15109" width="10" style="98" customWidth="1"/>
    <col min="15110" max="15110" width="9.77734375" style="98" customWidth="1"/>
    <col min="15111" max="15111" width="7.109375" style="98"/>
    <col min="15112" max="15112" width="10.6640625" style="98" bestFit="1" customWidth="1"/>
    <col min="15113" max="15354" width="7.109375" style="98"/>
    <col min="15355" max="15355" width="8.21875" style="98" customWidth="1"/>
    <col min="15356" max="15356" width="22" style="98" customWidth="1"/>
    <col min="15357" max="15357" width="15.21875" style="98" bestFit="1" customWidth="1"/>
    <col min="15358" max="15358" width="5.88671875" style="98" customWidth="1"/>
    <col min="15359" max="15359" width="8.5546875" style="98" customWidth="1"/>
    <col min="15360" max="15360" width="10.77734375" style="98" customWidth="1"/>
    <col min="15361" max="15361" width="11.77734375" style="98" customWidth="1"/>
    <col min="15362" max="15362" width="10.77734375" style="98" customWidth="1"/>
    <col min="15363" max="15363" width="11.77734375" style="98" customWidth="1"/>
    <col min="15364" max="15364" width="8" style="98" customWidth="1"/>
    <col min="15365" max="15365" width="10" style="98" customWidth="1"/>
    <col min="15366" max="15366" width="9.77734375" style="98" customWidth="1"/>
    <col min="15367" max="15367" width="7.109375" style="98"/>
    <col min="15368" max="15368" width="10.6640625" style="98" bestFit="1" customWidth="1"/>
    <col min="15369" max="15610" width="7.109375" style="98"/>
    <col min="15611" max="15611" width="8.21875" style="98" customWidth="1"/>
    <col min="15612" max="15612" width="22" style="98" customWidth="1"/>
    <col min="15613" max="15613" width="15.21875" style="98" bestFit="1" customWidth="1"/>
    <col min="15614" max="15614" width="5.88671875" style="98" customWidth="1"/>
    <col min="15615" max="15615" width="8.5546875" style="98" customWidth="1"/>
    <col min="15616" max="15616" width="10.77734375" style="98" customWidth="1"/>
    <col min="15617" max="15617" width="11.77734375" style="98" customWidth="1"/>
    <col min="15618" max="15618" width="10.77734375" style="98" customWidth="1"/>
    <col min="15619" max="15619" width="11.77734375" style="98" customWidth="1"/>
    <col min="15620" max="15620" width="8" style="98" customWidth="1"/>
    <col min="15621" max="15621" width="10" style="98" customWidth="1"/>
    <col min="15622" max="15622" width="9.77734375" style="98" customWidth="1"/>
    <col min="15623" max="15623" width="7.109375" style="98"/>
    <col min="15624" max="15624" width="10.6640625" style="98" bestFit="1" customWidth="1"/>
    <col min="15625" max="15866" width="7.109375" style="98"/>
    <col min="15867" max="15867" width="8.21875" style="98" customWidth="1"/>
    <col min="15868" max="15868" width="22" style="98" customWidth="1"/>
    <col min="15869" max="15869" width="15.21875" style="98" bestFit="1" customWidth="1"/>
    <col min="15870" max="15870" width="5.88671875" style="98" customWidth="1"/>
    <col min="15871" max="15871" width="8.5546875" style="98" customWidth="1"/>
    <col min="15872" max="15872" width="10.77734375" style="98" customWidth="1"/>
    <col min="15873" max="15873" width="11.77734375" style="98" customWidth="1"/>
    <col min="15874" max="15874" width="10.77734375" style="98" customWidth="1"/>
    <col min="15875" max="15875" width="11.77734375" style="98" customWidth="1"/>
    <col min="15876" max="15876" width="8" style="98" customWidth="1"/>
    <col min="15877" max="15877" width="10" style="98" customWidth="1"/>
    <col min="15878" max="15878" width="9.77734375" style="98" customWidth="1"/>
    <col min="15879" max="15879" width="7.109375" style="98"/>
    <col min="15880" max="15880" width="10.6640625" style="98" bestFit="1" customWidth="1"/>
    <col min="15881" max="16122" width="7.109375" style="98"/>
    <col min="16123" max="16123" width="8.21875" style="98" customWidth="1"/>
    <col min="16124" max="16124" width="22" style="98" customWidth="1"/>
    <col min="16125" max="16125" width="15.21875" style="98" bestFit="1" customWidth="1"/>
    <col min="16126" max="16126" width="5.88671875" style="98" customWidth="1"/>
    <col min="16127" max="16127" width="8.5546875" style="98" customWidth="1"/>
    <col min="16128" max="16128" width="10.77734375" style="98" customWidth="1"/>
    <col min="16129" max="16129" width="11.77734375" style="98" customWidth="1"/>
    <col min="16130" max="16130" width="10.77734375" style="98" customWidth="1"/>
    <col min="16131" max="16131" width="11.77734375" style="98" customWidth="1"/>
    <col min="16132" max="16132" width="8" style="98" customWidth="1"/>
    <col min="16133" max="16133" width="10" style="98" customWidth="1"/>
    <col min="16134" max="16134" width="9.77734375" style="98" customWidth="1"/>
    <col min="16135" max="16135" width="7.109375" style="98"/>
    <col min="16136" max="16136" width="10.6640625" style="98" bestFit="1" customWidth="1"/>
    <col min="16137" max="16384" width="7.109375" style="98"/>
  </cols>
  <sheetData>
    <row r="1" spans="1:11" ht="45" customHeight="1">
      <c r="A1" s="962" t="s">
        <v>220</v>
      </c>
      <c r="B1" s="962"/>
      <c r="C1" s="962"/>
      <c r="D1" s="962"/>
      <c r="E1" s="962"/>
      <c r="F1" s="962"/>
      <c r="G1" s="962"/>
    </row>
    <row r="2" spans="1:11" ht="20.100000000000001" customHeight="1"/>
    <row r="3" spans="1:11" s="203" customFormat="1" ht="20.100000000000001" customHeight="1">
      <c r="B3" s="207"/>
      <c r="C3" s="206"/>
      <c r="D3" s="207"/>
      <c r="E3" s="206"/>
      <c r="F3" s="208"/>
      <c r="G3" s="208" t="s">
        <v>276</v>
      </c>
    </row>
    <row r="4" spans="1:11" s="203" customFormat="1" ht="35.1" customHeight="1" thickBot="1">
      <c r="A4" s="241" t="s">
        <v>301</v>
      </c>
      <c r="B4" s="219" t="s">
        <v>302</v>
      </c>
      <c r="C4" s="242" t="s">
        <v>303</v>
      </c>
      <c r="D4" s="219" t="s">
        <v>280</v>
      </c>
      <c r="E4" s="242" t="s">
        <v>304</v>
      </c>
      <c r="F4" s="220" t="s">
        <v>305</v>
      </c>
      <c r="G4" s="243" t="s">
        <v>306</v>
      </c>
    </row>
    <row r="5" spans="1:11" s="245" customFormat="1" ht="35.1" customHeight="1" thickTop="1">
      <c r="A5" s="845" t="s">
        <v>82</v>
      </c>
      <c r="B5" s="846" t="s">
        <v>244</v>
      </c>
      <c r="C5" s="847" t="s">
        <v>307</v>
      </c>
      <c r="D5" s="848">
        <f>단가산출표!P32</f>
        <v>6512</v>
      </c>
      <c r="E5" s="849">
        <f>단가산출표!Q32</f>
        <v>8564</v>
      </c>
      <c r="F5" s="848">
        <f>단가산출표!R32</f>
        <v>4756</v>
      </c>
      <c r="G5" s="850"/>
      <c r="H5" s="244">
        <f t="shared" ref="H5:H12" si="0">SUM(D5:F5)</f>
        <v>19832</v>
      </c>
      <c r="J5" s="246">
        <v>17613.142857142855</v>
      </c>
      <c r="K5" s="244">
        <f>H5-J5</f>
        <v>2218.8571428571449</v>
      </c>
    </row>
    <row r="6" spans="1:11" s="250" customFormat="1" ht="35.1" customHeight="1">
      <c r="A6" s="247" t="s">
        <v>83</v>
      </c>
      <c r="B6" s="248" t="s">
        <v>125</v>
      </c>
      <c r="C6" s="552" t="s">
        <v>221</v>
      </c>
      <c r="D6" s="851">
        <f>단가산출표!P68</f>
        <v>1437</v>
      </c>
      <c r="E6" s="851">
        <f>단가산출표!Q68</f>
        <v>7478</v>
      </c>
      <c r="F6" s="851">
        <f>단가산출표!R68</f>
        <v>1116</v>
      </c>
      <c r="G6" s="249"/>
      <c r="H6" s="244">
        <f t="shared" si="0"/>
        <v>10031</v>
      </c>
      <c r="J6" s="246">
        <v>9998.8571428571431</v>
      </c>
      <c r="K6" s="244">
        <f t="shared" ref="K6:K12" si="1">H6-J6</f>
        <v>32.142857142856883</v>
      </c>
    </row>
    <row r="7" spans="1:11" s="250" customFormat="1" ht="35.1" customHeight="1">
      <c r="A7" s="247" t="s">
        <v>84</v>
      </c>
      <c r="B7" s="248" t="s">
        <v>125</v>
      </c>
      <c r="C7" s="552" t="s">
        <v>222</v>
      </c>
      <c r="D7" s="851">
        <f>단가산출표!P106</f>
        <v>6396</v>
      </c>
      <c r="E7" s="851">
        <f>단가산출표!Q106</f>
        <v>8410</v>
      </c>
      <c r="F7" s="851">
        <f>단가산출표!R106</f>
        <v>4670</v>
      </c>
      <c r="G7" s="249"/>
      <c r="H7" s="244">
        <f t="shared" si="0"/>
        <v>19476</v>
      </c>
      <c r="J7" s="246">
        <v>17673.142857142855</v>
      </c>
      <c r="K7" s="244">
        <f t="shared" si="1"/>
        <v>1802.8571428571449</v>
      </c>
    </row>
    <row r="8" spans="1:11" s="250" customFormat="1" ht="35.1" customHeight="1">
      <c r="A8" s="247" t="s">
        <v>86</v>
      </c>
      <c r="B8" s="248" t="s">
        <v>126</v>
      </c>
      <c r="C8" s="552" t="s">
        <v>222</v>
      </c>
      <c r="D8" s="851">
        <f>단가산출표!P144</f>
        <v>5804</v>
      </c>
      <c r="E8" s="852">
        <f>단가산출표!Q144</f>
        <v>7633</v>
      </c>
      <c r="F8" s="851">
        <f>단가산출표!R144</f>
        <v>4238</v>
      </c>
      <c r="G8" s="249"/>
      <c r="H8" s="244">
        <f t="shared" si="0"/>
        <v>17675</v>
      </c>
      <c r="J8" s="246">
        <v>14329.714285714286</v>
      </c>
      <c r="K8" s="244">
        <f t="shared" si="1"/>
        <v>3345.2857142857138</v>
      </c>
    </row>
    <row r="9" spans="1:11" s="250" customFormat="1" ht="35.1" hidden="1" customHeight="1">
      <c r="A9" s="247" t="s">
        <v>85</v>
      </c>
      <c r="B9" s="248" t="s">
        <v>127</v>
      </c>
      <c r="C9" s="552" t="s">
        <v>222</v>
      </c>
      <c r="D9" s="211">
        <f>단가산출표!P182</f>
        <v>9470</v>
      </c>
      <c r="E9" s="211">
        <f>단가산출표!Q182</f>
        <v>12454</v>
      </c>
      <c r="F9" s="211">
        <f>단가산출표!R182</f>
        <v>6916</v>
      </c>
      <c r="G9" s="249"/>
      <c r="H9" s="244">
        <f t="shared" si="0"/>
        <v>28840</v>
      </c>
      <c r="J9" s="246">
        <v>20824</v>
      </c>
      <c r="K9" s="244">
        <f t="shared" si="1"/>
        <v>8016</v>
      </c>
    </row>
    <row r="10" spans="1:11" s="250" customFormat="1" ht="35.1" customHeight="1">
      <c r="A10" s="247" t="s">
        <v>123</v>
      </c>
      <c r="B10" s="251" t="s">
        <v>128</v>
      </c>
      <c r="C10" s="552" t="s">
        <v>221</v>
      </c>
      <c r="D10" s="853">
        <f>단가산출표!P220</f>
        <v>1450</v>
      </c>
      <c r="E10" s="853">
        <f>단가산출표!Q220</f>
        <v>7549</v>
      </c>
      <c r="F10" s="853">
        <f>단가산출표!R220</f>
        <v>1126</v>
      </c>
      <c r="G10" s="249"/>
      <c r="H10" s="244">
        <f t="shared" si="0"/>
        <v>10125</v>
      </c>
      <c r="J10" s="246">
        <v>9998.8571428571431</v>
      </c>
      <c r="K10" s="244">
        <f t="shared" si="1"/>
        <v>126.14285714285688</v>
      </c>
    </row>
    <row r="11" spans="1:11" s="250" customFormat="1" ht="35.1" customHeight="1">
      <c r="A11" s="247" t="s">
        <v>124</v>
      </c>
      <c r="B11" s="251" t="s">
        <v>129</v>
      </c>
      <c r="C11" s="552" t="s">
        <v>222</v>
      </c>
      <c r="D11" s="853">
        <f>단가산출표!P258</f>
        <v>14768</v>
      </c>
      <c r="E11" s="853">
        <f>단가산출표!Q258</f>
        <v>19421</v>
      </c>
      <c r="F11" s="853">
        <f>단가산출표!R258</f>
        <v>10785</v>
      </c>
      <c r="G11" s="249"/>
      <c r="H11" s="244">
        <f t="shared" si="0"/>
        <v>44974</v>
      </c>
      <c r="J11" s="246">
        <v>19136</v>
      </c>
      <c r="K11" s="244">
        <f t="shared" si="1"/>
        <v>25838</v>
      </c>
    </row>
    <row r="12" spans="1:11" s="250" customFormat="1" ht="35.1" hidden="1" customHeight="1">
      <c r="A12" s="252" t="s">
        <v>223</v>
      </c>
      <c r="B12" s="253" t="s">
        <v>224</v>
      </c>
      <c r="C12" s="553" t="s">
        <v>221</v>
      </c>
      <c r="D12" s="254">
        <f>단가산출표!P296</f>
        <v>1649</v>
      </c>
      <c r="E12" s="255">
        <f>단가산출표!Q296</f>
        <v>8582</v>
      </c>
      <c r="F12" s="256">
        <f>단가산출표!R296</f>
        <v>1280</v>
      </c>
      <c r="G12" s="257"/>
      <c r="H12" s="244">
        <f t="shared" si="0"/>
        <v>11511</v>
      </c>
      <c r="J12" s="246">
        <v>7180</v>
      </c>
      <c r="K12" s="244">
        <f t="shared" si="1"/>
        <v>4331</v>
      </c>
    </row>
    <row r="13" spans="1:11" s="155" customFormat="1" ht="29.25" customHeight="1">
      <c r="A13" s="156"/>
      <c r="B13" s="157"/>
      <c r="C13" s="158"/>
      <c r="D13" s="159"/>
      <c r="E13" s="160"/>
      <c r="F13" s="161"/>
      <c r="G13" s="161"/>
    </row>
    <row r="14" spans="1:11" s="155" customFormat="1" ht="29.25" customHeight="1">
      <c r="A14" s="156"/>
      <c r="B14" s="157"/>
      <c r="C14" s="158"/>
      <c r="D14" s="159"/>
      <c r="E14" s="160"/>
      <c r="F14" s="161"/>
      <c r="G14" s="161"/>
    </row>
    <row r="15" spans="1:11" s="107" customFormat="1" ht="21.95" customHeight="1">
      <c r="A15" s="106"/>
      <c r="F15" s="108"/>
      <c r="G15" s="108"/>
    </row>
  </sheetData>
  <mergeCells count="1">
    <mergeCell ref="A1:G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firstPageNumber="30" orientation="portrait" r:id="rId1"/>
  <headerFooter alignWithMargins="0">
    <oddFooter>&amp;C-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301"/>
  <sheetViews>
    <sheetView showGridLines="0" view="pageBreakPreview" topLeftCell="A40" zoomScaleSheetLayoutView="100" workbookViewId="0">
      <selection activeCell="P68" sqref="P68"/>
    </sheetView>
  </sheetViews>
  <sheetFormatPr defaultColWidth="8.88671875" defaultRowHeight="16.5"/>
  <cols>
    <col min="1" max="1" width="4.33203125" style="83" customWidth="1"/>
    <col min="2" max="2" width="4" style="83" customWidth="1"/>
    <col min="3" max="3" width="3.44140625" style="83" customWidth="1"/>
    <col min="4" max="4" width="4.109375" style="83" customWidth="1"/>
    <col min="5" max="5" width="1.88671875" style="83" customWidth="1"/>
    <col min="6" max="6" width="2.21875" style="83" customWidth="1"/>
    <col min="7" max="7" width="5.44140625" style="83" customWidth="1"/>
    <col min="8" max="8" width="2.21875" style="83" customWidth="1"/>
    <col min="9" max="9" width="1.21875" style="83" customWidth="1"/>
    <col min="10" max="10" width="2.5546875" style="83" customWidth="1"/>
    <col min="11" max="11" width="5.33203125" style="83" customWidth="1"/>
    <col min="12" max="12" width="2.33203125" style="83" customWidth="1"/>
    <col min="13" max="13" width="2.6640625" style="83" customWidth="1"/>
    <col min="14" max="14" width="5.109375" style="81" customWidth="1"/>
    <col min="15" max="15" width="5.77734375" style="83" customWidth="1"/>
    <col min="16" max="17" width="7.6640625" style="83" customWidth="1"/>
    <col min="18" max="18" width="7.33203125" style="83" customWidth="1"/>
    <col min="19" max="19" width="8.88671875" style="123"/>
    <col min="20" max="20" width="8.88671875" style="83"/>
    <col min="21" max="21" width="9.6640625" style="83" bestFit="1" customWidth="1"/>
    <col min="22" max="16384" width="8.88671875" style="83"/>
  </cols>
  <sheetData>
    <row r="1" spans="1:21" ht="30" customHeight="1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78"/>
      <c r="O1" s="110"/>
      <c r="P1" s="110"/>
      <c r="Q1" s="110"/>
      <c r="R1" s="110"/>
    </row>
    <row r="2" spans="1:21" ht="20.100000000000001" customHeight="1">
      <c r="A2" s="1036" t="s">
        <v>313</v>
      </c>
      <c r="B2" s="1036"/>
      <c r="C2" s="1036"/>
      <c r="D2" s="1036"/>
      <c r="E2" s="1036"/>
      <c r="F2" s="1036"/>
      <c r="G2" s="1036"/>
      <c r="H2" s="1036"/>
      <c r="I2" s="1036"/>
      <c r="J2" s="1036"/>
      <c r="K2" s="1036"/>
      <c r="L2" s="1036"/>
      <c r="M2" s="1036"/>
      <c r="N2" s="1036"/>
      <c r="O2" s="1036"/>
      <c r="P2" s="110"/>
      <c r="Q2" s="994" t="s">
        <v>15</v>
      </c>
      <c r="R2" s="994"/>
      <c r="S2" s="123">
        <v>1</v>
      </c>
    </row>
    <row r="3" spans="1:21" ht="20.100000000000001" customHeight="1">
      <c r="A3" s="1023" t="s">
        <v>308</v>
      </c>
      <c r="B3" s="1024"/>
      <c r="C3" s="1024"/>
      <c r="D3" s="1024"/>
      <c r="E3" s="1024"/>
      <c r="F3" s="1024"/>
      <c r="G3" s="1024"/>
      <c r="H3" s="1024"/>
      <c r="I3" s="1024"/>
      <c r="J3" s="1024"/>
      <c r="K3" s="1024"/>
      <c r="L3" s="1024"/>
      <c r="M3" s="1024"/>
      <c r="N3" s="1024"/>
      <c r="O3" s="1024"/>
      <c r="P3" s="1027" t="s">
        <v>309</v>
      </c>
      <c r="Q3" s="1027"/>
      <c r="R3" s="1027"/>
    </row>
    <row r="4" spans="1:21" ht="30" customHeight="1" thickBot="1">
      <c r="A4" s="1025"/>
      <c r="B4" s="1026"/>
      <c r="C4" s="1026"/>
      <c r="D4" s="1026"/>
      <c r="E4" s="1026"/>
      <c r="F4" s="1026"/>
      <c r="G4" s="1026"/>
      <c r="H4" s="1026"/>
      <c r="I4" s="1026"/>
      <c r="J4" s="1026"/>
      <c r="K4" s="1026"/>
      <c r="L4" s="1026"/>
      <c r="M4" s="1026"/>
      <c r="N4" s="1026"/>
      <c r="O4" s="1026"/>
      <c r="P4" s="265" t="s">
        <v>310</v>
      </c>
      <c r="Q4" s="265" t="s">
        <v>311</v>
      </c>
      <c r="R4" s="265" t="s">
        <v>312</v>
      </c>
    </row>
    <row r="5" spans="1:21" ht="18.95" customHeight="1" thickTop="1">
      <c r="A5" s="1032" t="s">
        <v>314</v>
      </c>
      <c r="B5" s="1033"/>
      <c r="C5" s="1033"/>
      <c r="D5" s="1033"/>
      <c r="E5" s="1033"/>
      <c r="F5" s="1033"/>
      <c r="G5" s="1033"/>
      <c r="H5" s="1033"/>
      <c r="I5" s="1033"/>
      <c r="J5" s="1033"/>
      <c r="K5" s="1033"/>
      <c r="L5" s="1033"/>
      <c r="M5" s="1033"/>
      <c r="N5" s="1033"/>
      <c r="O5" s="1034"/>
      <c r="P5" s="124"/>
      <c r="Q5" s="125"/>
      <c r="R5" s="148"/>
    </row>
    <row r="6" spans="1:21" ht="18.95" customHeight="1">
      <c r="A6" s="124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78"/>
      <c r="O6" s="110"/>
      <c r="P6" s="124"/>
      <c r="Q6" s="125"/>
      <c r="R6" s="148"/>
    </row>
    <row r="7" spans="1:21" ht="18.95" customHeight="1">
      <c r="A7" s="1006" t="s">
        <v>16</v>
      </c>
      <c r="B7" s="998" t="s">
        <v>17</v>
      </c>
      <c r="C7" s="998"/>
      <c r="D7" s="998"/>
      <c r="E7" s="998"/>
      <c r="F7" s="998"/>
      <c r="G7" s="998"/>
      <c r="H7" s="110"/>
      <c r="I7" s="110"/>
      <c r="J7" s="110"/>
      <c r="K7" s="110"/>
      <c r="L7" s="110"/>
      <c r="M7" s="110"/>
      <c r="N7" s="78"/>
      <c r="O7" s="110"/>
      <c r="P7" s="124"/>
      <c r="Q7" s="125"/>
      <c r="R7" s="148"/>
    </row>
    <row r="8" spans="1:21" ht="18.95" customHeight="1">
      <c r="A8" s="1006"/>
      <c r="B8" s="1031" t="s">
        <v>18</v>
      </c>
      <c r="C8" s="1031"/>
      <c r="D8" s="1031"/>
      <c r="E8" s="1031"/>
      <c r="F8" s="1031"/>
      <c r="G8" s="1031"/>
      <c r="H8" s="110"/>
      <c r="I8" s="110"/>
      <c r="J8" s="110"/>
      <c r="K8" s="110"/>
      <c r="L8" s="110"/>
      <c r="M8" s="110"/>
      <c r="N8" s="78"/>
      <c r="O8" s="110"/>
      <c r="P8" s="124"/>
      <c r="Q8" s="125"/>
      <c r="R8" s="148"/>
    </row>
    <row r="9" spans="1:21" ht="18.95" customHeight="1">
      <c r="A9" s="258"/>
      <c r="B9" s="111"/>
      <c r="C9" s="111"/>
      <c r="D9" s="111"/>
      <c r="E9" s="111"/>
      <c r="F9" s="126"/>
      <c r="G9" s="110"/>
      <c r="H9" s="110"/>
      <c r="I9" s="110"/>
      <c r="J9" s="110"/>
      <c r="K9" s="110"/>
      <c r="L9" s="110"/>
      <c r="M9" s="110"/>
      <c r="N9" s="78"/>
      <c r="O9" s="110"/>
      <c r="P9" s="124"/>
      <c r="Q9" s="125"/>
      <c r="R9" s="148"/>
    </row>
    <row r="10" spans="1:21" ht="18.95" customHeight="1">
      <c r="A10" s="1006" t="s">
        <v>19</v>
      </c>
      <c r="B10" s="1018" t="s">
        <v>136</v>
      </c>
      <c r="C10" s="1018"/>
      <c r="D10" s="1018"/>
      <c r="E10" s="1018"/>
      <c r="F10" s="1018"/>
      <c r="G10" s="1018"/>
      <c r="H10" s="1018"/>
      <c r="I10" s="1018"/>
      <c r="J10" s="1018"/>
      <c r="K10" s="1018"/>
      <c r="L10" s="1019" t="s">
        <v>19</v>
      </c>
      <c r="M10" s="1014">
        <f>(60*W17*0.8*0.9)/B11</f>
        <v>3.8834369615701547</v>
      </c>
      <c r="N10" s="1014"/>
      <c r="O10" s="1020" t="s">
        <v>49</v>
      </c>
      <c r="P10" s="124"/>
      <c r="Q10" s="125"/>
      <c r="R10" s="148"/>
    </row>
    <row r="11" spans="1:21" ht="18.95" customHeight="1">
      <c r="A11" s="1006"/>
      <c r="B11" s="1022">
        <f>M23+B25+B26+H25</f>
        <v>190.70000000000002</v>
      </c>
      <c r="C11" s="1022"/>
      <c r="D11" s="1022"/>
      <c r="E11" s="1022"/>
      <c r="F11" s="1022"/>
      <c r="G11" s="1022"/>
      <c r="H11" s="1022"/>
      <c r="I11" s="1022"/>
      <c r="J11" s="1022"/>
      <c r="K11" s="1022"/>
      <c r="L11" s="1019"/>
      <c r="M11" s="1014"/>
      <c r="N11" s="1014"/>
      <c r="O11" s="1021"/>
      <c r="P11" s="124"/>
      <c r="Q11" s="125"/>
      <c r="R11" s="148"/>
    </row>
    <row r="12" spans="1:21" ht="18.95" customHeight="1">
      <c r="A12" s="124"/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78"/>
      <c r="O12" s="110"/>
      <c r="P12" s="124"/>
      <c r="Q12" s="125"/>
      <c r="R12" s="148"/>
    </row>
    <row r="13" spans="1:21" ht="18.95" customHeight="1">
      <c r="A13" s="1006" t="s">
        <v>20</v>
      </c>
      <c r="B13" s="126" t="s">
        <v>21</v>
      </c>
      <c r="C13" s="1037" t="s">
        <v>159</v>
      </c>
      <c r="D13" s="1037"/>
      <c r="E13" s="1037"/>
      <c r="F13" s="1037"/>
      <c r="G13" s="1037"/>
      <c r="H13" s="1037"/>
      <c r="I13" s="1037"/>
      <c r="J13" s="1037"/>
      <c r="K13" s="1037"/>
      <c r="L13" s="1037"/>
      <c r="M13" s="78"/>
      <c r="N13" s="78"/>
      <c r="O13" s="110"/>
      <c r="P13" s="124"/>
      <c r="Q13" s="125"/>
      <c r="R13" s="148"/>
    </row>
    <row r="14" spans="1:21" ht="18.95" customHeight="1">
      <c r="A14" s="1006"/>
      <c r="B14" s="127" t="s">
        <v>160</v>
      </c>
      <c r="C14" s="1037"/>
      <c r="D14" s="1037"/>
      <c r="E14" s="1037"/>
      <c r="F14" s="1037"/>
      <c r="G14" s="1037"/>
      <c r="H14" s="1037"/>
      <c r="I14" s="1037"/>
      <c r="J14" s="1037"/>
      <c r="K14" s="1037"/>
      <c r="L14" s="1037"/>
      <c r="M14" s="78"/>
      <c r="N14" s="78"/>
      <c r="O14" s="110"/>
      <c r="P14" s="124"/>
      <c r="Q14" s="125"/>
      <c r="R14" s="148"/>
    </row>
    <row r="15" spans="1:21" ht="18.95" customHeight="1">
      <c r="A15" s="124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78"/>
      <c r="O15" s="110"/>
      <c r="P15" s="124"/>
      <c r="Q15" s="125"/>
      <c r="R15" s="148"/>
    </row>
    <row r="16" spans="1:21" ht="18.95" customHeight="1">
      <c r="A16" s="258" t="s">
        <v>22</v>
      </c>
      <c r="B16" s="1037" t="s">
        <v>23</v>
      </c>
      <c r="C16" s="1037"/>
      <c r="D16" s="1037"/>
      <c r="E16" s="1037"/>
      <c r="F16" s="1037"/>
      <c r="G16" s="1037"/>
      <c r="H16" s="1037"/>
      <c r="I16" s="1037"/>
      <c r="J16" s="1037"/>
      <c r="K16" s="1037"/>
      <c r="L16" s="110"/>
      <c r="M16" s="110"/>
      <c r="N16" s="78"/>
      <c r="O16" s="110"/>
      <c r="P16" s="124"/>
      <c r="Q16" s="125"/>
      <c r="R16" s="148"/>
      <c r="T16" s="83" t="s">
        <v>161</v>
      </c>
      <c r="U16" s="83">
        <v>24</v>
      </c>
    </row>
    <row r="17" spans="1:23" ht="18.95" customHeight="1">
      <c r="A17" s="259" t="s">
        <v>162</v>
      </c>
      <c r="B17" s="1020" t="s">
        <v>134</v>
      </c>
      <c r="C17" s="1020"/>
      <c r="D17" s="1020"/>
      <c r="E17" s="1020"/>
      <c r="F17" s="1020"/>
      <c r="G17" s="1020"/>
      <c r="H17" s="1020"/>
      <c r="I17" s="1020"/>
      <c r="J17" s="1020"/>
      <c r="K17" s="1020"/>
      <c r="L17" s="110"/>
      <c r="M17" s="110"/>
      <c r="N17" s="78"/>
      <c r="O17" s="110"/>
      <c r="P17" s="124"/>
      <c r="Q17" s="125"/>
      <c r="R17" s="148"/>
      <c r="T17" s="83" t="s">
        <v>163</v>
      </c>
      <c r="U17" s="83">
        <v>1.75</v>
      </c>
      <c r="W17" s="83">
        <f>U16/U17*U18</f>
        <v>17.142857142857142</v>
      </c>
    </row>
    <row r="18" spans="1:23" ht="18.95" customHeight="1">
      <c r="A18" s="258" t="s">
        <v>24</v>
      </c>
      <c r="B18" s="1037" t="s">
        <v>135</v>
      </c>
      <c r="C18" s="1037"/>
      <c r="D18" s="1037"/>
      <c r="E18" s="1037"/>
      <c r="F18" s="1037"/>
      <c r="G18" s="1037"/>
      <c r="H18" s="1037"/>
      <c r="I18" s="1037"/>
      <c r="J18" s="1037"/>
      <c r="K18" s="1037"/>
      <c r="L18" s="1037"/>
      <c r="M18" s="1037"/>
      <c r="N18" s="1037"/>
      <c r="O18" s="1037"/>
      <c r="P18" s="124"/>
      <c r="Q18" s="125"/>
      <c r="R18" s="148"/>
      <c r="T18" s="83" t="s">
        <v>164</v>
      </c>
      <c r="U18" s="83">
        <v>1.25</v>
      </c>
    </row>
    <row r="19" spans="1:23" ht="18.95" customHeight="1">
      <c r="A19" s="258" t="s">
        <v>25</v>
      </c>
      <c r="B19" s="1037" t="s">
        <v>165</v>
      </c>
      <c r="C19" s="1037"/>
      <c r="D19" s="1037"/>
      <c r="E19" s="1037"/>
      <c r="F19" s="1037"/>
      <c r="G19" s="1037"/>
      <c r="H19" s="1037"/>
      <c r="I19" s="1037"/>
      <c r="J19" s="1037"/>
      <c r="K19" s="1037"/>
      <c r="L19" s="1037"/>
      <c r="M19" s="1037"/>
      <c r="N19" s="1037"/>
      <c r="O19" s="1037"/>
      <c r="P19" s="124"/>
      <c r="Q19" s="125"/>
      <c r="R19" s="148"/>
      <c r="U19" s="120">
        <f>1/U18</f>
        <v>0.8</v>
      </c>
    </row>
    <row r="20" spans="1:23" ht="18.95" customHeight="1">
      <c r="A20" s="258"/>
      <c r="B20" s="111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78"/>
      <c r="O20" s="110"/>
      <c r="P20" s="124"/>
      <c r="Q20" s="125"/>
      <c r="R20" s="148"/>
      <c r="W20" s="128"/>
    </row>
    <row r="21" spans="1:23" ht="18.95" customHeight="1">
      <c r="A21" s="260" t="s">
        <v>132</v>
      </c>
      <c r="B21" s="110"/>
      <c r="C21" s="110"/>
      <c r="D21" s="110"/>
      <c r="E21" s="110"/>
      <c r="F21" s="110"/>
      <c r="G21" s="110"/>
      <c r="H21" s="110"/>
      <c r="I21" s="110"/>
      <c r="J21" s="993">
        <f>B11</f>
        <v>190.70000000000002</v>
      </c>
      <c r="K21" s="998"/>
      <c r="L21" s="996" t="s">
        <v>118</v>
      </c>
      <c r="M21" s="996"/>
      <c r="N21" s="996"/>
      <c r="O21" s="1005"/>
      <c r="P21" s="124"/>
      <c r="Q21" s="125"/>
      <c r="R21" s="148"/>
    </row>
    <row r="22" spans="1:23" ht="18.95" customHeight="1">
      <c r="A22" s="258" t="s">
        <v>166</v>
      </c>
      <c r="B22" s="129">
        <v>0</v>
      </c>
      <c r="C22" s="129"/>
      <c r="D22" s="129"/>
      <c r="E22" s="129"/>
      <c r="F22" s="110"/>
      <c r="G22" s="110"/>
      <c r="H22" s="110"/>
      <c r="I22" s="110"/>
      <c r="J22" s="110"/>
      <c r="K22" s="110"/>
      <c r="L22" s="110"/>
      <c r="M22" s="110"/>
      <c r="N22" s="78"/>
      <c r="O22" s="110"/>
      <c r="P22" s="124"/>
      <c r="Q22" s="125"/>
      <c r="R22" s="148"/>
    </row>
    <row r="23" spans="1:23" ht="18.95" customHeight="1">
      <c r="A23" s="1006" t="s">
        <v>167</v>
      </c>
      <c r="B23" s="998" t="s">
        <v>26</v>
      </c>
      <c r="C23" s="1007">
        <f>운반거리및소요시간!D13</f>
        <v>82.5</v>
      </c>
      <c r="D23" s="1007"/>
      <c r="E23" s="993" t="s">
        <v>27</v>
      </c>
      <c r="F23" s="1007">
        <f>C23</f>
        <v>82.5</v>
      </c>
      <c r="G23" s="1007"/>
      <c r="I23" s="998" t="s">
        <v>130</v>
      </c>
      <c r="J23" s="998"/>
      <c r="K23" s="998">
        <v>60</v>
      </c>
      <c r="L23" s="1008" t="s">
        <v>52</v>
      </c>
      <c r="M23" s="1000">
        <f>ROUNDDOWN((C23/C24+F23/F24)*60,2)</f>
        <v>189</v>
      </c>
      <c r="N23" s="1000"/>
      <c r="O23" s="1013"/>
      <c r="P23" s="124"/>
      <c r="Q23" s="125"/>
      <c r="R23" s="148"/>
    </row>
    <row r="24" spans="1:23" ht="18.95" customHeight="1">
      <c r="A24" s="1006"/>
      <c r="B24" s="998"/>
      <c r="C24" s="1014">
        <f>운반거리및소요시간산출표2!D10</f>
        <v>50</v>
      </c>
      <c r="D24" s="1014"/>
      <c r="E24" s="993"/>
      <c r="F24" s="1014">
        <f>운반거리및소요시간산출표2!E10</f>
        <v>55</v>
      </c>
      <c r="G24" s="1014"/>
      <c r="H24" s="110"/>
      <c r="I24" s="998"/>
      <c r="J24" s="998"/>
      <c r="K24" s="998"/>
      <c r="L24" s="1008"/>
      <c r="M24" s="1000"/>
      <c r="N24" s="1000"/>
      <c r="O24" s="1013"/>
      <c r="P24" s="124"/>
      <c r="Q24" s="125"/>
      <c r="R24" s="148"/>
    </row>
    <row r="25" spans="1:23" ht="18.95" customHeight="1">
      <c r="A25" s="258" t="s">
        <v>168</v>
      </c>
      <c r="B25" s="1000">
        <v>1.05</v>
      </c>
      <c r="C25" s="1000"/>
      <c r="D25" s="130"/>
      <c r="E25" s="130"/>
      <c r="F25" s="110"/>
      <c r="G25" s="111" t="s">
        <v>169</v>
      </c>
      <c r="H25" s="1000">
        <v>0.5</v>
      </c>
      <c r="I25" s="1000"/>
      <c r="J25" s="1000"/>
      <c r="K25" s="1000"/>
      <c r="L25" s="110"/>
      <c r="M25" s="110"/>
      <c r="N25" s="78"/>
      <c r="O25" s="110"/>
      <c r="P25" s="124"/>
      <c r="Q25" s="125"/>
      <c r="R25" s="148"/>
    </row>
    <row r="26" spans="1:23" ht="18.95" customHeight="1">
      <c r="A26" s="258" t="s">
        <v>170</v>
      </c>
      <c r="B26" s="1000">
        <v>0.15</v>
      </c>
      <c r="C26" s="1000"/>
      <c r="D26" s="130"/>
      <c r="E26" s="130"/>
      <c r="F26" s="110"/>
      <c r="G26" s="110"/>
      <c r="H26" s="110"/>
      <c r="I26" s="110"/>
      <c r="J26" s="110"/>
      <c r="K26" s="110"/>
      <c r="L26" s="110"/>
      <c r="M26" s="110"/>
      <c r="N26" s="78"/>
      <c r="O26" s="110"/>
      <c r="P26" s="124"/>
      <c r="Q26" s="125"/>
      <c r="R26" s="148"/>
    </row>
    <row r="27" spans="1:23" ht="18.95" customHeight="1">
      <c r="A27" s="261"/>
      <c r="D27" s="130"/>
      <c r="E27" s="130"/>
      <c r="F27" s="110"/>
      <c r="G27" s="131"/>
      <c r="H27" s="110"/>
      <c r="I27" s="110"/>
      <c r="J27" s="110"/>
      <c r="K27" s="110"/>
      <c r="L27" s="110"/>
      <c r="M27" s="110"/>
      <c r="N27" s="78"/>
      <c r="O27" s="110"/>
      <c r="P27" s="124"/>
      <c r="Q27" s="125"/>
      <c r="R27" s="148"/>
    </row>
    <row r="28" spans="1:23" ht="18.95" customHeight="1">
      <c r="A28" s="258"/>
      <c r="B28" s="111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78"/>
      <c r="O28" s="110"/>
      <c r="P28" s="124"/>
      <c r="Q28" s="125"/>
      <c r="R28" s="148"/>
    </row>
    <row r="29" spans="1:23" ht="18.95" customHeight="1">
      <c r="A29" s="1006" t="s">
        <v>28</v>
      </c>
      <c r="B29" s="994"/>
      <c r="C29" s="995">
        <f>'일위대가 집계표1'!$C$5</f>
        <v>44260</v>
      </c>
      <c r="D29" s="995"/>
      <c r="E29" s="132"/>
      <c r="F29" s="996" t="s">
        <v>51</v>
      </c>
      <c r="G29" s="996"/>
      <c r="H29" s="110"/>
      <c r="I29" s="110"/>
      <c r="J29" s="110"/>
      <c r="K29" s="110"/>
      <c r="L29" s="110"/>
      <c r="M29" s="995">
        <f>ROUNDDOWN(C29/H30,)</f>
        <v>11397</v>
      </c>
      <c r="N29" s="995"/>
      <c r="O29" s="133" t="s">
        <v>50</v>
      </c>
      <c r="P29" s="134">
        <f>ROUNDDOWN(M29/1.75,)</f>
        <v>6512</v>
      </c>
      <c r="Q29" s="135"/>
      <c r="R29" s="262"/>
    </row>
    <row r="30" spans="1:23" ht="18.95" customHeight="1">
      <c r="A30" s="1006" t="s">
        <v>171</v>
      </c>
      <c r="B30" s="994"/>
      <c r="C30" s="995">
        <f>'일위대가 집계표1'!$D$5</f>
        <v>58203</v>
      </c>
      <c r="D30" s="995"/>
      <c r="E30" s="132"/>
      <c r="F30" s="996" t="s">
        <v>172</v>
      </c>
      <c r="G30" s="996"/>
      <c r="H30" s="993">
        <f>M10</f>
        <v>3.8834369615701547</v>
      </c>
      <c r="I30" s="993"/>
      <c r="J30" s="993"/>
      <c r="K30" s="126" t="s">
        <v>173</v>
      </c>
      <c r="L30" s="126" t="s">
        <v>174</v>
      </c>
      <c r="M30" s="995">
        <f>ROUNDDOWN(C30/H30,)</f>
        <v>14987</v>
      </c>
      <c r="N30" s="995"/>
      <c r="O30" s="133" t="s">
        <v>50</v>
      </c>
      <c r="P30" s="134"/>
      <c r="Q30" s="135">
        <f>ROUNDDOWN(M30/1.75,)</f>
        <v>8564</v>
      </c>
      <c r="R30" s="262"/>
    </row>
    <row r="31" spans="1:23" ht="18.95" customHeight="1">
      <c r="A31" s="1006" t="s">
        <v>175</v>
      </c>
      <c r="B31" s="994"/>
      <c r="C31" s="992">
        <f>'일위대가 집계표1'!$E$5</f>
        <v>32323</v>
      </c>
      <c r="D31" s="992"/>
      <c r="E31" s="136"/>
      <c r="F31" s="997" t="s">
        <v>176</v>
      </c>
      <c r="G31" s="997"/>
      <c r="H31" s="110"/>
      <c r="I31" s="110"/>
      <c r="J31" s="110"/>
      <c r="K31" s="110"/>
      <c r="L31" s="137"/>
      <c r="M31" s="992">
        <f>ROUNDDOWN(C31/H30,)</f>
        <v>8323</v>
      </c>
      <c r="N31" s="992"/>
      <c r="O31" s="138" t="s">
        <v>50</v>
      </c>
      <c r="P31" s="139"/>
      <c r="Q31" s="140"/>
      <c r="R31" s="263">
        <f>ROUNDDOWN(M31/1.75,)</f>
        <v>4756</v>
      </c>
    </row>
    <row r="32" spans="1:23" ht="18.95" customHeight="1">
      <c r="A32" s="1009" t="s">
        <v>177</v>
      </c>
      <c r="B32" s="1010"/>
      <c r="C32" s="1010"/>
      <c r="D32" s="1010"/>
      <c r="E32" s="1010"/>
      <c r="F32" s="1010"/>
      <c r="G32" s="1010"/>
      <c r="H32" s="1010"/>
      <c r="I32" s="1010"/>
      <c r="J32" s="1010"/>
      <c r="K32" s="1010"/>
      <c r="L32" s="1010"/>
      <c r="M32" s="1010"/>
      <c r="N32" s="1010"/>
      <c r="O32" s="1011"/>
      <c r="P32" s="264">
        <f>SUM(P5:P31)</f>
        <v>6512</v>
      </c>
      <c r="Q32" s="264">
        <f>SUM(Q5:Q31)</f>
        <v>8564</v>
      </c>
      <c r="R32" s="264">
        <f>SUM(R5:R31)</f>
        <v>4756</v>
      </c>
    </row>
    <row r="33" spans="1:20" s="142" customFormat="1" ht="18.95" customHeight="1">
      <c r="A33" s="999" t="s">
        <v>178</v>
      </c>
      <c r="B33" s="999"/>
      <c r="C33" s="999"/>
      <c r="D33" s="999"/>
      <c r="E33" s="999"/>
      <c r="F33" s="999"/>
      <c r="G33" s="999"/>
      <c r="H33" s="999"/>
      <c r="I33" s="999"/>
      <c r="J33" s="999"/>
      <c r="K33" s="999"/>
      <c r="L33" s="999"/>
      <c r="M33" s="999"/>
      <c r="N33" s="999"/>
      <c r="O33" s="999"/>
      <c r="P33" s="999"/>
      <c r="Q33" s="999"/>
      <c r="R33" s="999"/>
      <c r="S33" s="141"/>
    </row>
    <row r="34" spans="1:20" s="142" customFormat="1" ht="18.95" customHeight="1">
      <c r="A34" s="999" t="s">
        <v>179</v>
      </c>
      <c r="B34" s="999"/>
      <c r="C34" s="999"/>
      <c r="D34" s="999"/>
      <c r="E34" s="999"/>
      <c r="F34" s="999"/>
      <c r="G34" s="999"/>
      <c r="H34" s="999"/>
      <c r="I34" s="999"/>
      <c r="J34" s="999"/>
      <c r="K34" s="999"/>
      <c r="L34" s="999"/>
      <c r="M34" s="999"/>
      <c r="N34" s="999"/>
      <c r="O34" s="999"/>
      <c r="P34" s="999"/>
      <c r="Q34" s="999"/>
      <c r="R34" s="999"/>
      <c r="S34" s="141"/>
    </row>
    <row r="35" spans="1:20" s="142" customFormat="1" ht="18.95" customHeight="1">
      <c r="A35" s="999" t="s">
        <v>180</v>
      </c>
      <c r="B35" s="999"/>
      <c r="C35" s="999"/>
      <c r="D35" s="999"/>
      <c r="E35" s="999"/>
      <c r="F35" s="999"/>
      <c r="G35" s="999"/>
      <c r="H35" s="999"/>
      <c r="I35" s="999"/>
      <c r="J35" s="999"/>
      <c r="K35" s="999"/>
      <c r="L35" s="999"/>
      <c r="M35" s="999"/>
      <c r="N35" s="999"/>
      <c r="O35" s="999"/>
      <c r="P35" s="999"/>
      <c r="Q35" s="999"/>
      <c r="R35" s="999"/>
      <c r="S35" s="141"/>
    </row>
    <row r="36" spans="1:20" s="142" customFormat="1" ht="18.95" customHeight="1">
      <c r="A36" s="999" t="s">
        <v>181</v>
      </c>
      <c r="B36" s="999"/>
      <c r="C36" s="999"/>
      <c r="D36" s="999"/>
      <c r="E36" s="999"/>
      <c r="F36" s="999"/>
      <c r="G36" s="999"/>
      <c r="H36" s="999"/>
      <c r="I36" s="999"/>
      <c r="J36" s="999"/>
      <c r="K36" s="999"/>
      <c r="L36" s="999"/>
      <c r="M36" s="999"/>
      <c r="N36" s="999"/>
      <c r="O36" s="999"/>
      <c r="P36" s="999"/>
      <c r="Q36" s="999"/>
      <c r="R36" s="999"/>
      <c r="S36" s="141"/>
    </row>
    <row r="37" spans="1:20" s="142" customFormat="1" ht="18.95" customHeight="1">
      <c r="A37" s="999" t="s">
        <v>182</v>
      </c>
      <c r="B37" s="999"/>
      <c r="C37" s="999"/>
      <c r="D37" s="999"/>
      <c r="E37" s="999"/>
      <c r="F37" s="999"/>
      <c r="G37" s="999"/>
      <c r="H37" s="999"/>
      <c r="I37" s="999"/>
      <c r="J37" s="999"/>
      <c r="K37" s="999"/>
      <c r="L37" s="999"/>
      <c r="M37" s="999"/>
      <c r="N37" s="999"/>
      <c r="O37" s="999"/>
      <c r="P37" s="999"/>
      <c r="Q37" s="999"/>
      <c r="R37" s="999"/>
      <c r="S37" s="141"/>
    </row>
    <row r="38" spans="1:20" s="142" customFormat="1" ht="18.95" customHeight="1">
      <c r="A38" s="267"/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141"/>
    </row>
    <row r="39" spans="1:20" ht="20.100000000000001" customHeight="1">
      <c r="A39" s="266" t="s">
        <v>490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994" t="s">
        <v>183</v>
      </c>
      <c r="R39" s="994"/>
      <c r="S39" s="123">
        <v>2</v>
      </c>
    </row>
    <row r="40" spans="1:20" ht="20.100000000000001" customHeight="1">
      <c r="A40" s="1023" t="s">
        <v>308</v>
      </c>
      <c r="B40" s="1024"/>
      <c r="C40" s="1024"/>
      <c r="D40" s="1024"/>
      <c r="E40" s="1024"/>
      <c r="F40" s="1024"/>
      <c r="G40" s="1024"/>
      <c r="H40" s="1024"/>
      <c r="I40" s="1024"/>
      <c r="J40" s="1024"/>
      <c r="K40" s="1024"/>
      <c r="L40" s="1024"/>
      <c r="M40" s="1024"/>
      <c r="N40" s="1024"/>
      <c r="O40" s="1024"/>
      <c r="P40" s="1027" t="s">
        <v>309</v>
      </c>
      <c r="Q40" s="1027"/>
      <c r="R40" s="1027"/>
    </row>
    <row r="41" spans="1:20" ht="30" customHeight="1" thickBot="1">
      <c r="A41" s="1025"/>
      <c r="B41" s="1026"/>
      <c r="C41" s="1026"/>
      <c r="D41" s="1026"/>
      <c r="E41" s="1026"/>
      <c r="F41" s="1026"/>
      <c r="G41" s="1026"/>
      <c r="H41" s="1026"/>
      <c r="I41" s="1026"/>
      <c r="J41" s="1026"/>
      <c r="K41" s="1026"/>
      <c r="L41" s="1026"/>
      <c r="M41" s="1026"/>
      <c r="N41" s="1026"/>
      <c r="O41" s="1026"/>
      <c r="P41" s="265" t="s">
        <v>310</v>
      </c>
      <c r="Q41" s="265" t="s">
        <v>311</v>
      </c>
      <c r="R41" s="265" t="s">
        <v>312</v>
      </c>
    </row>
    <row r="42" spans="1:20" ht="18.95" customHeight="1" thickTop="1">
      <c r="A42" s="1028" t="s">
        <v>315</v>
      </c>
      <c r="B42" s="1029"/>
      <c r="C42" s="1029"/>
      <c r="D42" s="1029"/>
      <c r="E42" s="1029"/>
      <c r="F42" s="1029"/>
      <c r="G42" s="1029"/>
      <c r="H42" s="1029"/>
      <c r="I42" s="1029"/>
      <c r="J42" s="1029"/>
      <c r="K42" s="1029"/>
      <c r="L42" s="1029"/>
      <c r="M42" s="1029"/>
      <c r="N42" s="1029"/>
      <c r="O42" s="1030"/>
      <c r="P42" s="124"/>
      <c r="Q42" s="125"/>
      <c r="R42" s="148"/>
    </row>
    <row r="43" spans="1:20" ht="18.95" customHeight="1">
      <c r="A43" s="124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78"/>
      <c r="O43" s="110"/>
      <c r="P43" s="124"/>
      <c r="Q43" s="125"/>
      <c r="R43" s="148"/>
    </row>
    <row r="44" spans="1:20" ht="18.95" customHeight="1">
      <c r="A44" s="1006" t="s">
        <v>184</v>
      </c>
      <c r="B44" s="998" t="s">
        <v>185</v>
      </c>
      <c r="C44" s="998"/>
      <c r="D44" s="998"/>
      <c r="E44" s="998"/>
      <c r="F44" s="998"/>
      <c r="G44" s="998"/>
      <c r="H44" s="110"/>
      <c r="I44" s="110"/>
      <c r="J44" s="110"/>
      <c r="K44" s="110"/>
      <c r="L44" s="110"/>
      <c r="M44" s="110"/>
      <c r="N44" s="78"/>
      <c r="O44" s="110"/>
      <c r="P44" s="124"/>
      <c r="Q44" s="125"/>
      <c r="R44" s="148"/>
    </row>
    <row r="45" spans="1:20" ht="18.95" customHeight="1">
      <c r="A45" s="1006"/>
      <c r="B45" s="1031" t="s">
        <v>186</v>
      </c>
      <c r="C45" s="1031"/>
      <c r="D45" s="1031"/>
      <c r="E45" s="1031"/>
      <c r="F45" s="1031"/>
      <c r="G45" s="1031"/>
      <c r="H45" s="110"/>
      <c r="I45" s="110"/>
      <c r="J45" s="110"/>
      <c r="K45" s="110"/>
      <c r="L45" s="110"/>
      <c r="M45" s="110"/>
      <c r="N45" s="78"/>
      <c r="O45" s="110"/>
      <c r="P45" s="124"/>
      <c r="Q45" s="125"/>
      <c r="R45" s="148"/>
    </row>
    <row r="46" spans="1:20" ht="18.95" customHeight="1">
      <c r="A46" s="258"/>
      <c r="B46" s="111"/>
      <c r="C46" s="111"/>
      <c r="D46" s="111"/>
      <c r="E46" s="111"/>
      <c r="F46" s="126"/>
      <c r="G46" s="110"/>
      <c r="H46" s="110"/>
      <c r="I46" s="110"/>
      <c r="J46" s="110"/>
      <c r="K46" s="110"/>
      <c r="L46" s="110"/>
      <c r="M46" s="110"/>
      <c r="N46" s="78"/>
      <c r="O46" s="110"/>
      <c r="P46" s="124"/>
      <c r="Q46" s="125"/>
      <c r="R46" s="148"/>
      <c r="T46" s="83" t="s">
        <v>317</v>
      </c>
    </row>
    <row r="47" spans="1:20" ht="18.95" customHeight="1">
      <c r="A47" s="1006" t="s">
        <v>187</v>
      </c>
      <c r="B47" s="137">
        <v>60</v>
      </c>
      <c r="C47" s="137" t="s">
        <v>188</v>
      </c>
      <c r="D47" s="137">
        <f>F50</f>
        <v>3.57</v>
      </c>
      <c r="E47" s="137"/>
      <c r="F47" s="137" t="s">
        <v>188</v>
      </c>
      <c r="G47" s="143">
        <f>H56</f>
        <v>0.8</v>
      </c>
      <c r="H47" s="144" t="s">
        <v>188</v>
      </c>
      <c r="I47" s="144"/>
      <c r="J47" s="1018">
        <f>B55</f>
        <v>0.9</v>
      </c>
      <c r="K47" s="1018"/>
      <c r="L47" s="1019" t="s">
        <v>187</v>
      </c>
      <c r="M47" s="1014">
        <f>(B47*D47*G47*J47)/B48</f>
        <v>3.8250000000000011</v>
      </c>
      <c r="N47" s="1014"/>
      <c r="O47" s="1020" t="s">
        <v>189</v>
      </c>
      <c r="P47" s="124"/>
      <c r="Q47" s="125"/>
      <c r="R47" s="148"/>
    </row>
    <row r="48" spans="1:20" ht="18.95" customHeight="1">
      <c r="A48" s="1006"/>
      <c r="B48" s="1022">
        <f>N60+B62+B63+H62</f>
        <v>40.319999999999993</v>
      </c>
      <c r="C48" s="1022"/>
      <c r="D48" s="1022"/>
      <c r="E48" s="1022"/>
      <c r="F48" s="1022"/>
      <c r="G48" s="1022"/>
      <c r="H48" s="1022"/>
      <c r="I48" s="1022"/>
      <c r="J48" s="1022"/>
      <c r="K48" s="1022"/>
      <c r="L48" s="1019"/>
      <c r="M48" s="1014"/>
      <c r="N48" s="1014"/>
      <c r="O48" s="1021"/>
      <c r="P48" s="124"/>
      <c r="Q48" s="125"/>
      <c r="R48" s="148"/>
    </row>
    <row r="49" spans="1:22" ht="18.95" customHeight="1">
      <c r="A49" s="124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78"/>
      <c r="O49" s="110"/>
      <c r="P49" s="124"/>
      <c r="Q49" s="125"/>
      <c r="R49" s="148"/>
    </row>
    <row r="50" spans="1:22" ht="18.95" customHeight="1">
      <c r="A50" s="1006" t="s">
        <v>190</v>
      </c>
      <c r="B50" s="126" t="s">
        <v>191</v>
      </c>
      <c r="C50" s="998" t="s">
        <v>192</v>
      </c>
      <c r="D50" s="998"/>
      <c r="E50" s="126"/>
      <c r="F50" s="1017">
        <f>ROUND(B53/B54*K55,2)</f>
        <v>3.57</v>
      </c>
      <c r="G50" s="1017"/>
      <c r="H50" s="998" t="s">
        <v>193</v>
      </c>
      <c r="I50" s="998"/>
      <c r="J50" s="998"/>
      <c r="K50" s="998"/>
      <c r="L50" s="998"/>
      <c r="M50" s="78"/>
      <c r="N50" s="78"/>
      <c r="O50" s="110"/>
      <c r="P50" s="124"/>
      <c r="Q50" s="125"/>
      <c r="R50" s="148"/>
      <c r="T50" s="1017"/>
      <c r="U50" s="1017"/>
      <c r="V50" s="145"/>
    </row>
    <row r="51" spans="1:22" ht="18.95" customHeight="1">
      <c r="A51" s="1006"/>
      <c r="B51" s="127" t="s">
        <v>194</v>
      </c>
      <c r="C51" s="998"/>
      <c r="D51" s="998"/>
      <c r="E51" s="126"/>
      <c r="F51" s="1017"/>
      <c r="G51" s="1017"/>
      <c r="H51" s="998"/>
      <c r="I51" s="998"/>
      <c r="J51" s="998"/>
      <c r="K51" s="998"/>
      <c r="L51" s="998"/>
      <c r="M51" s="78"/>
      <c r="N51" s="78"/>
      <c r="O51" s="110"/>
      <c r="P51" s="124"/>
      <c r="Q51" s="125"/>
      <c r="R51" s="148"/>
      <c r="T51" s="1017"/>
      <c r="U51" s="1017"/>
      <c r="V51" s="145"/>
    </row>
    <row r="52" spans="1:22" ht="18.95" customHeight="1">
      <c r="A52" s="124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78"/>
      <c r="O52" s="110"/>
      <c r="P52" s="124"/>
      <c r="Q52" s="125"/>
      <c r="R52" s="148"/>
    </row>
    <row r="53" spans="1:22" ht="18.95" customHeight="1">
      <c r="A53" s="258" t="s">
        <v>195</v>
      </c>
      <c r="B53" s="993">
        <v>5</v>
      </c>
      <c r="C53" s="993"/>
      <c r="D53" s="146"/>
      <c r="E53" s="146"/>
      <c r="F53" s="110" t="s">
        <v>117</v>
      </c>
      <c r="G53" s="110"/>
      <c r="H53" s="110"/>
      <c r="I53" s="110"/>
      <c r="J53" s="110"/>
      <c r="K53" s="110"/>
      <c r="L53" s="110"/>
      <c r="M53" s="110"/>
      <c r="N53" s="78"/>
      <c r="O53" s="110"/>
      <c r="P53" s="124"/>
      <c r="Q53" s="125"/>
      <c r="R53" s="148"/>
    </row>
    <row r="54" spans="1:22" ht="18.95" customHeight="1">
      <c r="A54" s="259" t="s">
        <v>196</v>
      </c>
      <c r="B54" s="998">
        <v>1.75</v>
      </c>
      <c r="C54" s="998"/>
      <c r="D54" s="126"/>
      <c r="E54" s="126"/>
      <c r="F54" s="110" t="s">
        <v>116</v>
      </c>
      <c r="G54" s="147"/>
      <c r="H54" s="147"/>
      <c r="I54" s="147"/>
      <c r="J54" s="147"/>
      <c r="K54" s="147"/>
      <c r="L54" s="110"/>
      <c r="M54" s="110"/>
      <c r="N54" s="78"/>
      <c r="O54" s="110"/>
      <c r="P54" s="124"/>
      <c r="Q54" s="125"/>
      <c r="R54" s="148"/>
    </row>
    <row r="55" spans="1:22" ht="18.95" customHeight="1">
      <c r="A55" s="258" t="s">
        <v>197</v>
      </c>
      <c r="B55" s="998">
        <v>0.9</v>
      </c>
      <c r="C55" s="998"/>
      <c r="D55" s="110" t="s">
        <v>198</v>
      </c>
      <c r="G55" s="110"/>
      <c r="H55" s="110" t="s">
        <v>199</v>
      </c>
      <c r="I55" s="110"/>
      <c r="J55" s="110"/>
      <c r="K55" s="83">
        <v>1.25</v>
      </c>
      <c r="L55" s="110" t="s">
        <v>200</v>
      </c>
      <c r="M55" s="110"/>
      <c r="N55" s="110"/>
      <c r="O55" s="148"/>
      <c r="P55" s="124"/>
      <c r="Q55" s="125"/>
      <c r="R55" s="148"/>
    </row>
    <row r="56" spans="1:22" ht="18.95" customHeight="1">
      <c r="A56" s="258" t="s">
        <v>201</v>
      </c>
      <c r="B56" s="110" t="s">
        <v>202</v>
      </c>
      <c r="C56" s="110"/>
      <c r="D56" s="110"/>
      <c r="E56" s="110"/>
      <c r="F56" s="110"/>
      <c r="G56" s="110"/>
      <c r="H56" s="1001">
        <f>1/1.25</f>
        <v>0.8</v>
      </c>
      <c r="I56" s="1001"/>
      <c r="J56" s="1001"/>
      <c r="K56" s="110" t="s">
        <v>203</v>
      </c>
      <c r="M56" s="110"/>
      <c r="N56" s="110"/>
      <c r="O56" s="148"/>
      <c r="P56" s="124"/>
      <c r="Q56" s="125"/>
      <c r="R56" s="148"/>
      <c r="U56" s="128"/>
    </row>
    <row r="57" spans="1:22" ht="18.95" customHeight="1">
      <c r="A57" s="258"/>
      <c r="B57" s="111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78"/>
      <c r="O57" s="110"/>
      <c r="P57" s="124"/>
      <c r="Q57" s="125"/>
      <c r="R57" s="148"/>
    </row>
    <row r="58" spans="1:22" ht="18.95" customHeight="1">
      <c r="A58" s="1002" t="s">
        <v>204</v>
      </c>
      <c r="B58" s="1003"/>
      <c r="C58" s="1003"/>
      <c r="D58" s="1003"/>
      <c r="E58" s="1003"/>
      <c r="F58" s="1003"/>
      <c r="G58" s="1003"/>
      <c r="H58" s="1003"/>
      <c r="I58" s="149"/>
      <c r="J58" s="1004">
        <f>B48</f>
        <v>40.319999999999993</v>
      </c>
      <c r="K58" s="1004"/>
      <c r="L58" s="996" t="s">
        <v>205</v>
      </c>
      <c r="M58" s="996"/>
      <c r="N58" s="996"/>
      <c r="O58" s="1005"/>
      <c r="P58" s="124"/>
      <c r="Q58" s="125"/>
      <c r="R58" s="148"/>
    </row>
    <row r="59" spans="1:22" ht="18.95" customHeight="1">
      <c r="A59" s="258" t="s">
        <v>206</v>
      </c>
      <c r="B59" s="129">
        <v>0</v>
      </c>
      <c r="C59" s="129"/>
      <c r="D59" s="129"/>
      <c r="E59" s="129"/>
      <c r="F59" s="110"/>
      <c r="G59" s="110"/>
      <c r="H59" s="110"/>
      <c r="I59" s="110"/>
      <c r="J59" s="110"/>
      <c r="K59" s="110"/>
      <c r="L59" s="110"/>
      <c r="M59" s="110"/>
      <c r="N59" s="78"/>
      <c r="O59" s="110"/>
      <c r="P59" s="124"/>
      <c r="Q59" s="125"/>
      <c r="R59" s="148"/>
    </row>
    <row r="60" spans="1:22" ht="18.95" customHeight="1">
      <c r="A60" s="1006" t="s">
        <v>207</v>
      </c>
      <c r="B60" s="998" t="s">
        <v>208</v>
      </c>
      <c r="C60" s="1007">
        <f>운반거리및소요시간!D25</f>
        <v>10.4</v>
      </c>
      <c r="D60" s="1007"/>
      <c r="E60" s="146"/>
      <c r="F60" s="993" t="s">
        <v>209</v>
      </c>
      <c r="G60" s="1007">
        <f>C60</f>
        <v>10.4</v>
      </c>
      <c r="H60" s="1007"/>
      <c r="I60" s="998" t="s">
        <v>210</v>
      </c>
      <c r="J60" s="998"/>
      <c r="K60" s="998">
        <v>60</v>
      </c>
      <c r="L60" s="1008"/>
      <c r="M60" s="1008" t="s">
        <v>174</v>
      </c>
      <c r="N60" s="1000">
        <f>ROUNDDOWN((C60/C61+G60/G61)*K60,2)</f>
        <v>38.619999999999997</v>
      </c>
      <c r="O60" s="1013"/>
      <c r="P60" s="124"/>
      <c r="Q60" s="125"/>
      <c r="R60" s="148"/>
    </row>
    <row r="61" spans="1:22" ht="18.95" customHeight="1">
      <c r="A61" s="1006"/>
      <c r="B61" s="998"/>
      <c r="C61" s="1014">
        <f>운반거리및소요시간산출표2!D6</f>
        <v>30</v>
      </c>
      <c r="D61" s="1014"/>
      <c r="E61" s="554"/>
      <c r="F61" s="993"/>
      <c r="G61" s="1014">
        <f>운반거리및소요시간산출표2!E6</f>
        <v>35</v>
      </c>
      <c r="H61" s="1014"/>
      <c r="I61" s="998"/>
      <c r="J61" s="998"/>
      <c r="K61" s="998"/>
      <c r="L61" s="1008"/>
      <c r="M61" s="1008"/>
      <c r="N61" s="1000"/>
      <c r="O61" s="1013"/>
      <c r="P61" s="124"/>
      <c r="Q61" s="125"/>
      <c r="R61" s="148"/>
    </row>
    <row r="62" spans="1:22" ht="18.95" customHeight="1">
      <c r="A62" s="258" t="s">
        <v>211</v>
      </c>
      <c r="B62" s="1000">
        <v>1.05</v>
      </c>
      <c r="C62" s="1000"/>
      <c r="D62" s="130"/>
      <c r="E62" s="130"/>
      <c r="F62" s="110"/>
      <c r="G62" s="111" t="s">
        <v>212</v>
      </c>
      <c r="H62" s="1000">
        <v>0.5</v>
      </c>
      <c r="I62" s="1000"/>
      <c r="J62" s="1000"/>
      <c r="K62" s="1000"/>
      <c r="L62" s="110"/>
      <c r="M62" s="110"/>
      <c r="N62" s="78"/>
      <c r="O62" s="110"/>
      <c r="P62" s="124"/>
      <c r="Q62" s="125"/>
      <c r="R62" s="148"/>
    </row>
    <row r="63" spans="1:22" ht="18.95" customHeight="1">
      <c r="A63" s="258" t="s">
        <v>213</v>
      </c>
      <c r="B63" s="1000">
        <v>0.15</v>
      </c>
      <c r="C63" s="1000"/>
      <c r="D63" s="130"/>
      <c r="E63" s="130"/>
      <c r="F63" s="110"/>
      <c r="G63" s="110"/>
      <c r="H63" s="110"/>
      <c r="I63" s="110"/>
      <c r="J63" s="110"/>
      <c r="K63" s="110"/>
      <c r="L63" s="110"/>
      <c r="M63" s="110"/>
      <c r="N63" s="78"/>
      <c r="O63" s="110"/>
      <c r="P63" s="124"/>
      <c r="Q63" s="125"/>
      <c r="R63" s="148"/>
    </row>
    <row r="64" spans="1:22" ht="18.95" customHeight="1">
      <c r="A64" s="261"/>
      <c r="D64" s="130"/>
      <c r="E64" s="130"/>
      <c r="F64" s="110"/>
      <c r="G64" s="110"/>
      <c r="H64" s="110"/>
      <c r="I64" s="110"/>
      <c r="J64" s="110"/>
      <c r="K64" s="110"/>
      <c r="L64" s="110"/>
      <c r="M64" s="110"/>
      <c r="N64" s="78"/>
      <c r="O64" s="110"/>
      <c r="P64" s="124"/>
      <c r="Q64" s="125"/>
      <c r="R64" s="148"/>
    </row>
    <row r="65" spans="1:19" ht="18.95" customHeight="1">
      <c r="A65" s="1006" t="s">
        <v>214</v>
      </c>
      <c r="B65" s="994"/>
      <c r="C65" s="995">
        <f>'일위대가 집계표1'!$C$7</f>
        <v>9621</v>
      </c>
      <c r="D65" s="995"/>
      <c r="E65" s="150"/>
      <c r="F65" s="996" t="s">
        <v>176</v>
      </c>
      <c r="G65" s="996"/>
      <c r="H65" s="110"/>
      <c r="I65" s="110"/>
      <c r="J65" s="110"/>
      <c r="K65" s="110"/>
      <c r="L65" s="110"/>
      <c r="M65" s="995">
        <f>ROUNDDOWN(C65/H66,)</f>
        <v>2515</v>
      </c>
      <c r="N65" s="995"/>
      <c r="O65" s="133" t="s">
        <v>50</v>
      </c>
      <c r="P65" s="134">
        <f>ROUNDDOWN(M65/1.75,)</f>
        <v>1437</v>
      </c>
      <c r="Q65" s="135"/>
      <c r="R65" s="262"/>
      <c r="S65" s="151"/>
    </row>
    <row r="66" spans="1:19" ht="18.95" customHeight="1">
      <c r="A66" s="1006" t="s">
        <v>171</v>
      </c>
      <c r="B66" s="994"/>
      <c r="C66" s="995">
        <f>'일위대가 집계표1'!$D$7</f>
        <v>50062</v>
      </c>
      <c r="D66" s="995"/>
      <c r="E66" s="150"/>
      <c r="F66" s="996" t="s">
        <v>172</v>
      </c>
      <c r="G66" s="996"/>
      <c r="H66" s="1012">
        <f>M47</f>
        <v>3.8250000000000011</v>
      </c>
      <c r="I66" s="1012"/>
      <c r="J66" s="1012"/>
      <c r="K66" s="998" t="s">
        <v>215</v>
      </c>
      <c r="L66" s="998"/>
      <c r="M66" s="995">
        <f>ROUNDDOWN(C66/H66,)</f>
        <v>13088</v>
      </c>
      <c r="N66" s="995"/>
      <c r="O66" s="133" t="s">
        <v>50</v>
      </c>
      <c r="P66" s="134"/>
      <c r="Q66" s="135">
        <f>ROUNDDOWN(M66/1.75,)</f>
        <v>7478</v>
      </c>
      <c r="R66" s="262"/>
      <c r="S66" s="151"/>
    </row>
    <row r="67" spans="1:19" ht="18.95" customHeight="1">
      <c r="A67" s="1006" t="s">
        <v>175</v>
      </c>
      <c r="B67" s="994"/>
      <c r="C67" s="992">
        <f>'일위대가 집계표1'!$E$7</f>
        <v>7472</v>
      </c>
      <c r="D67" s="992"/>
      <c r="E67" s="152"/>
      <c r="F67" s="997" t="s">
        <v>176</v>
      </c>
      <c r="G67" s="997"/>
      <c r="H67" s="110"/>
      <c r="I67" s="110"/>
      <c r="J67" s="110"/>
      <c r="K67" s="110"/>
      <c r="L67" s="137"/>
      <c r="M67" s="992">
        <f>ROUNDDOWN(C67/H66,)</f>
        <v>1953</v>
      </c>
      <c r="N67" s="992"/>
      <c r="O67" s="138" t="s">
        <v>50</v>
      </c>
      <c r="P67" s="139"/>
      <c r="Q67" s="140"/>
      <c r="R67" s="263">
        <f>ROUNDDOWN(M67/1.75,)</f>
        <v>1116</v>
      </c>
      <c r="S67" s="151"/>
    </row>
    <row r="68" spans="1:19" ht="18.95" customHeight="1">
      <c r="A68" s="1009" t="s">
        <v>177</v>
      </c>
      <c r="B68" s="1010"/>
      <c r="C68" s="1010"/>
      <c r="D68" s="1010"/>
      <c r="E68" s="1010"/>
      <c r="F68" s="1010"/>
      <c r="G68" s="1010"/>
      <c r="H68" s="1010"/>
      <c r="I68" s="1010"/>
      <c r="J68" s="1010"/>
      <c r="K68" s="1010"/>
      <c r="L68" s="1010"/>
      <c r="M68" s="1010"/>
      <c r="N68" s="1010"/>
      <c r="O68" s="1011"/>
      <c r="P68" s="264">
        <f>SUM(P42:P67)</f>
        <v>1437</v>
      </c>
      <c r="Q68" s="264">
        <f>SUM(Q42:Q67)</f>
        <v>7478</v>
      </c>
      <c r="R68" s="264">
        <f>SUM(R42:R67)</f>
        <v>1116</v>
      </c>
    </row>
    <row r="69" spans="1:19" s="142" customFormat="1" ht="18.95" customHeight="1">
      <c r="A69" s="999" t="s">
        <v>178</v>
      </c>
      <c r="B69" s="999"/>
      <c r="C69" s="999"/>
      <c r="D69" s="999"/>
      <c r="E69" s="999"/>
      <c r="F69" s="999"/>
      <c r="G69" s="999"/>
      <c r="H69" s="999"/>
      <c r="I69" s="999"/>
      <c r="J69" s="999"/>
      <c r="K69" s="999"/>
      <c r="L69" s="999"/>
      <c r="M69" s="999"/>
      <c r="N69" s="999"/>
      <c r="O69" s="999"/>
      <c r="P69" s="999"/>
      <c r="Q69" s="999"/>
      <c r="R69" s="999"/>
      <c r="S69" s="141"/>
    </row>
    <row r="70" spans="1:19" s="142" customFormat="1" ht="18.95" customHeight="1">
      <c r="A70" s="999" t="s">
        <v>179</v>
      </c>
      <c r="B70" s="999"/>
      <c r="C70" s="999"/>
      <c r="D70" s="999"/>
      <c r="E70" s="999"/>
      <c r="F70" s="999"/>
      <c r="G70" s="999"/>
      <c r="H70" s="999"/>
      <c r="I70" s="999"/>
      <c r="J70" s="999"/>
      <c r="K70" s="999"/>
      <c r="L70" s="999"/>
      <c r="M70" s="999"/>
      <c r="N70" s="999"/>
      <c r="O70" s="999"/>
      <c r="P70" s="999"/>
      <c r="Q70" s="999"/>
      <c r="R70" s="999"/>
      <c r="S70" s="141"/>
    </row>
    <row r="71" spans="1:19" s="142" customFormat="1" ht="18.95" customHeight="1">
      <c r="A71" s="999" t="s">
        <v>180</v>
      </c>
      <c r="B71" s="999"/>
      <c r="C71" s="999"/>
      <c r="D71" s="999"/>
      <c r="E71" s="999"/>
      <c r="F71" s="999"/>
      <c r="G71" s="999"/>
      <c r="H71" s="999"/>
      <c r="I71" s="999"/>
      <c r="J71" s="999"/>
      <c r="K71" s="999"/>
      <c r="L71" s="999"/>
      <c r="M71" s="999"/>
      <c r="N71" s="999"/>
      <c r="O71" s="999"/>
      <c r="P71" s="999"/>
      <c r="Q71" s="999"/>
      <c r="R71" s="999"/>
      <c r="S71" s="141"/>
    </row>
    <row r="72" spans="1:19" s="142" customFormat="1" ht="18.95" customHeight="1">
      <c r="A72" s="999" t="s">
        <v>181</v>
      </c>
      <c r="B72" s="999"/>
      <c r="C72" s="999"/>
      <c r="D72" s="999"/>
      <c r="E72" s="999"/>
      <c r="F72" s="999"/>
      <c r="G72" s="999"/>
      <c r="H72" s="999"/>
      <c r="I72" s="999"/>
      <c r="J72" s="999"/>
      <c r="K72" s="999"/>
      <c r="L72" s="999"/>
      <c r="M72" s="999"/>
      <c r="N72" s="999"/>
      <c r="O72" s="999"/>
      <c r="P72" s="999"/>
      <c r="Q72" s="999"/>
      <c r="R72" s="999"/>
      <c r="S72" s="141"/>
    </row>
    <row r="73" spans="1:19" s="142" customFormat="1" ht="18.95" customHeight="1">
      <c r="A73" s="999" t="s">
        <v>182</v>
      </c>
      <c r="B73" s="999"/>
      <c r="C73" s="999"/>
      <c r="D73" s="999"/>
      <c r="E73" s="999"/>
      <c r="F73" s="999"/>
      <c r="G73" s="999"/>
      <c r="H73" s="999"/>
      <c r="I73" s="999"/>
      <c r="J73" s="999"/>
      <c r="K73" s="999"/>
      <c r="L73" s="999"/>
      <c r="M73" s="999"/>
      <c r="N73" s="999"/>
      <c r="O73" s="999"/>
      <c r="P73" s="999"/>
      <c r="Q73" s="999"/>
      <c r="R73" s="999"/>
      <c r="S73" s="141"/>
    </row>
    <row r="77" spans="1:19" ht="20.100000000000001" customHeight="1">
      <c r="A77" s="266" t="s">
        <v>316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994" t="s">
        <v>183</v>
      </c>
      <c r="R77" s="994"/>
      <c r="S77" s="123">
        <v>3</v>
      </c>
    </row>
    <row r="78" spans="1:19" ht="20.100000000000001" customHeight="1">
      <c r="A78" s="1023" t="s">
        <v>308</v>
      </c>
      <c r="B78" s="1024"/>
      <c r="C78" s="1024"/>
      <c r="D78" s="1024"/>
      <c r="E78" s="1024"/>
      <c r="F78" s="1024"/>
      <c r="G78" s="1024"/>
      <c r="H78" s="1024"/>
      <c r="I78" s="1024"/>
      <c r="J78" s="1024"/>
      <c r="K78" s="1024"/>
      <c r="L78" s="1024"/>
      <c r="M78" s="1024"/>
      <c r="N78" s="1024"/>
      <c r="O78" s="1024"/>
      <c r="P78" s="1027" t="s">
        <v>309</v>
      </c>
      <c r="Q78" s="1027"/>
      <c r="R78" s="1027"/>
    </row>
    <row r="79" spans="1:19" ht="30" customHeight="1" thickBot="1">
      <c r="A79" s="1025"/>
      <c r="B79" s="1026"/>
      <c r="C79" s="1026"/>
      <c r="D79" s="1026"/>
      <c r="E79" s="1026"/>
      <c r="F79" s="1026"/>
      <c r="G79" s="1026"/>
      <c r="H79" s="1026"/>
      <c r="I79" s="1026"/>
      <c r="J79" s="1026"/>
      <c r="K79" s="1026"/>
      <c r="L79" s="1026"/>
      <c r="M79" s="1026"/>
      <c r="N79" s="1026"/>
      <c r="O79" s="1026"/>
      <c r="P79" s="265" t="s">
        <v>310</v>
      </c>
      <c r="Q79" s="265" t="s">
        <v>311</v>
      </c>
      <c r="R79" s="265" t="s">
        <v>312</v>
      </c>
    </row>
    <row r="80" spans="1:19" ht="18.95" customHeight="1" thickTop="1">
      <c r="A80" s="1032" t="s">
        <v>318</v>
      </c>
      <c r="B80" s="1033"/>
      <c r="C80" s="1033"/>
      <c r="D80" s="1033"/>
      <c r="E80" s="1033"/>
      <c r="F80" s="1033"/>
      <c r="G80" s="1033"/>
      <c r="H80" s="1033"/>
      <c r="I80" s="1033"/>
      <c r="J80" s="1033"/>
      <c r="K80" s="1033"/>
      <c r="L80" s="1033"/>
      <c r="M80" s="1033"/>
      <c r="N80" s="1033"/>
      <c r="O80" s="1034"/>
      <c r="P80" s="124"/>
      <c r="Q80" s="125"/>
      <c r="R80" s="148"/>
    </row>
    <row r="81" spans="1:22" ht="18.95" customHeight="1">
      <c r="A81" s="124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78"/>
      <c r="O81" s="110"/>
      <c r="P81" s="124"/>
      <c r="Q81" s="125"/>
      <c r="R81" s="148"/>
    </row>
    <row r="82" spans="1:22" ht="18.95" customHeight="1">
      <c r="A82" s="1006" t="s">
        <v>184</v>
      </c>
      <c r="B82" s="998" t="s">
        <v>185</v>
      </c>
      <c r="C82" s="998"/>
      <c r="D82" s="998"/>
      <c r="E82" s="998"/>
      <c r="F82" s="998"/>
      <c r="G82" s="998"/>
      <c r="H82" s="110"/>
      <c r="I82" s="110"/>
      <c r="J82" s="110"/>
      <c r="K82" s="110"/>
      <c r="L82" s="110"/>
      <c r="M82" s="110"/>
      <c r="N82" s="78"/>
      <c r="O82" s="110"/>
      <c r="P82" s="124"/>
      <c r="Q82" s="125"/>
      <c r="R82" s="148"/>
    </row>
    <row r="83" spans="1:22" ht="18.95" customHeight="1">
      <c r="A83" s="1006"/>
      <c r="B83" s="1031" t="s">
        <v>186</v>
      </c>
      <c r="C83" s="1031"/>
      <c r="D83" s="1031"/>
      <c r="E83" s="1031"/>
      <c r="F83" s="1031"/>
      <c r="G83" s="1031"/>
      <c r="H83" s="110"/>
      <c r="I83" s="110"/>
      <c r="J83" s="110"/>
      <c r="K83" s="110"/>
      <c r="L83" s="110"/>
      <c r="M83" s="110"/>
      <c r="N83" s="78"/>
      <c r="O83" s="110"/>
      <c r="P83" s="124"/>
      <c r="Q83" s="125"/>
      <c r="R83" s="148"/>
    </row>
    <row r="84" spans="1:22" ht="18.95" customHeight="1">
      <c r="A84" s="258"/>
      <c r="B84" s="111"/>
      <c r="C84" s="111"/>
      <c r="D84" s="111"/>
      <c r="E84" s="111"/>
      <c r="F84" s="126"/>
      <c r="G84" s="110"/>
      <c r="H84" s="110"/>
      <c r="I84" s="110"/>
      <c r="J84" s="110"/>
      <c r="K84" s="110"/>
      <c r="L84" s="110"/>
      <c r="M84" s="110"/>
      <c r="N84" s="78"/>
      <c r="O84" s="110"/>
      <c r="P84" s="124"/>
      <c r="Q84" s="125"/>
      <c r="R84" s="148"/>
    </row>
    <row r="85" spans="1:22" ht="18.95" customHeight="1">
      <c r="A85" s="1006" t="s">
        <v>187</v>
      </c>
      <c r="B85" s="137">
        <v>60</v>
      </c>
      <c r="C85" s="137" t="s">
        <v>188</v>
      </c>
      <c r="D85" s="1007">
        <f>F88</f>
        <v>17.14</v>
      </c>
      <c r="E85" s="1007"/>
      <c r="F85" s="137" t="s">
        <v>188</v>
      </c>
      <c r="G85" s="143">
        <f>H94</f>
        <v>0.8</v>
      </c>
      <c r="H85" s="144" t="s">
        <v>188</v>
      </c>
      <c r="I85" s="144"/>
      <c r="J85" s="1018">
        <f>B93</f>
        <v>0.9</v>
      </c>
      <c r="K85" s="1018"/>
      <c r="L85" s="1019" t="s">
        <v>187</v>
      </c>
      <c r="M85" s="1014">
        <f>(B85*D85*G85*J85)/B86</f>
        <v>3.9541172701057352</v>
      </c>
      <c r="N85" s="1014"/>
      <c r="O85" s="1020" t="s">
        <v>189</v>
      </c>
      <c r="P85" s="124"/>
      <c r="Q85" s="125"/>
      <c r="R85" s="148"/>
    </row>
    <row r="86" spans="1:22" ht="18.95" customHeight="1">
      <c r="A86" s="1006"/>
      <c r="B86" s="1022">
        <f>N98+B100+B101+H100</f>
        <v>187.26000000000002</v>
      </c>
      <c r="C86" s="1022"/>
      <c r="D86" s="1022"/>
      <c r="E86" s="1022"/>
      <c r="F86" s="1022"/>
      <c r="G86" s="1022"/>
      <c r="H86" s="1022"/>
      <c r="I86" s="1022"/>
      <c r="J86" s="1022"/>
      <c r="K86" s="1022"/>
      <c r="L86" s="1019"/>
      <c r="M86" s="1014"/>
      <c r="N86" s="1014"/>
      <c r="O86" s="1021"/>
      <c r="P86" s="124"/>
      <c r="Q86" s="125"/>
      <c r="R86" s="148"/>
    </row>
    <row r="87" spans="1:22" ht="18.95" customHeight="1">
      <c r="A87" s="124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78"/>
      <c r="O87" s="110"/>
      <c r="P87" s="124"/>
      <c r="Q87" s="125"/>
      <c r="R87" s="148"/>
    </row>
    <row r="88" spans="1:22" ht="18.95" customHeight="1">
      <c r="A88" s="1006" t="s">
        <v>190</v>
      </c>
      <c r="B88" s="126" t="s">
        <v>191</v>
      </c>
      <c r="C88" s="998" t="s">
        <v>192</v>
      </c>
      <c r="D88" s="998"/>
      <c r="E88" s="126"/>
      <c r="F88" s="1017">
        <f>ROUND(B91/B92*K93,2)</f>
        <v>17.14</v>
      </c>
      <c r="G88" s="1017"/>
      <c r="H88" s="998" t="s">
        <v>193</v>
      </c>
      <c r="I88" s="998"/>
      <c r="J88" s="998"/>
      <c r="K88" s="998"/>
      <c r="L88" s="998"/>
      <c r="M88" s="78"/>
      <c r="N88" s="78"/>
      <c r="O88" s="110"/>
      <c r="P88" s="124"/>
      <c r="Q88" s="125"/>
      <c r="R88" s="148"/>
      <c r="T88" s="1017"/>
      <c r="U88" s="1017"/>
      <c r="V88" s="145"/>
    </row>
    <row r="89" spans="1:22" ht="18.95" customHeight="1">
      <c r="A89" s="1006"/>
      <c r="B89" s="127" t="s">
        <v>194</v>
      </c>
      <c r="C89" s="998"/>
      <c r="D89" s="998"/>
      <c r="E89" s="126"/>
      <c r="F89" s="1017"/>
      <c r="G89" s="1017"/>
      <c r="H89" s="998"/>
      <c r="I89" s="998"/>
      <c r="J89" s="998"/>
      <c r="K89" s="998"/>
      <c r="L89" s="998"/>
      <c r="M89" s="78"/>
      <c r="N89" s="78"/>
      <c r="O89" s="110"/>
      <c r="P89" s="124"/>
      <c r="Q89" s="125"/>
      <c r="R89" s="148"/>
      <c r="T89" s="1017"/>
      <c r="U89" s="1017"/>
      <c r="V89" s="145"/>
    </row>
    <row r="90" spans="1:22" ht="18.95" customHeight="1">
      <c r="A90" s="124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78"/>
      <c r="O90" s="110"/>
      <c r="P90" s="124"/>
      <c r="Q90" s="125"/>
      <c r="R90" s="148"/>
    </row>
    <row r="91" spans="1:22" ht="18.95" customHeight="1">
      <c r="A91" s="258" t="s">
        <v>195</v>
      </c>
      <c r="B91" s="993">
        <v>24</v>
      </c>
      <c r="C91" s="993"/>
      <c r="D91" s="146"/>
      <c r="E91" s="146"/>
      <c r="F91" s="110" t="s">
        <v>117</v>
      </c>
      <c r="G91" s="110"/>
      <c r="H91" s="110"/>
      <c r="I91" s="110"/>
      <c r="J91" s="110"/>
      <c r="K91" s="110"/>
      <c r="L91" s="110"/>
      <c r="M91" s="110"/>
      <c r="N91" s="78"/>
      <c r="O91" s="110"/>
      <c r="P91" s="124"/>
      <c r="Q91" s="125"/>
      <c r="R91" s="148"/>
    </row>
    <row r="92" spans="1:22" ht="18.95" customHeight="1">
      <c r="A92" s="259" t="s">
        <v>196</v>
      </c>
      <c r="B92" s="998">
        <v>1.75</v>
      </c>
      <c r="C92" s="998"/>
      <c r="D92" s="126"/>
      <c r="E92" s="126"/>
      <c r="F92" s="110" t="s">
        <v>116</v>
      </c>
      <c r="G92" s="147"/>
      <c r="H92" s="147"/>
      <c r="I92" s="147"/>
      <c r="J92" s="147"/>
      <c r="K92" s="147"/>
      <c r="L92" s="110"/>
      <c r="M92" s="110"/>
      <c r="N92" s="78"/>
      <c r="O92" s="110"/>
      <c r="P92" s="124"/>
      <c r="Q92" s="125"/>
      <c r="R92" s="148"/>
    </row>
    <row r="93" spans="1:22" ht="18.95" customHeight="1">
      <c r="A93" s="258" t="s">
        <v>197</v>
      </c>
      <c r="B93" s="998">
        <v>0.9</v>
      </c>
      <c r="C93" s="998"/>
      <c r="D93" s="110" t="s">
        <v>198</v>
      </c>
      <c r="E93" s="126"/>
      <c r="G93" s="110"/>
      <c r="H93" s="110" t="s">
        <v>199</v>
      </c>
      <c r="I93" s="110"/>
      <c r="J93" s="110"/>
      <c r="K93" s="83">
        <v>1.25</v>
      </c>
      <c r="L93" s="110" t="s">
        <v>200</v>
      </c>
      <c r="M93" s="110"/>
      <c r="N93" s="110"/>
      <c r="O93" s="148"/>
      <c r="P93" s="124"/>
      <c r="Q93" s="125"/>
      <c r="R93" s="148"/>
    </row>
    <row r="94" spans="1:22" ht="18.95" customHeight="1">
      <c r="A94" s="258" t="s">
        <v>201</v>
      </c>
      <c r="B94" s="110" t="s">
        <v>202</v>
      </c>
      <c r="C94" s="110"/>
      <c r="D94" s="110"/>
      <c r="E94" s="110"/>
      <c r="F94" s="110"/>
      <c r="G94" s="110"/>
      <c r="H94" s="1001">
        <f>1/1.25</f>
        <v>0.8</v>
      </c>
      <c r="I94" s="1001"/>
      <c r="J94" s="1001"/>
      <c r="K94" s="110" t="s">
        <v>203</v>
      </c>
      <c r="M94" s="110"/>
      <c r="N94" s="110"/>
      <c r="O94" s="148"/>
      <c r="P94" s="124"/>
      <c r="Q94" s="125"/>
      <c r="R94" s="148"/>
      <c r="U94" s="128"/>
    </row>
    <row r="95" spans="1:22" ht="18.95" customHeight="1">
      <c r="A95" s="258"/>
      <c r="B95" s="111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78"/>
      <c r="O95" s="110"/>
      <c r="P95" s="124"/>
      <c r="Q95" s="125"/>
      <c r="R95" s="148"/>
    </row>
    <row r="96" spans="1:22" ht="18.95" customHeight="1">
      <c r="A96" s="1002" t="s">
        <v>204</v>
      </c>
      <c r="B96" s="1003"/>
      <c r="C96" s="1003"/>
      <c r="D96" s="1003"/>
      <c r="E96" s="1003"/>
      <c r="F96" s="1003"/>
      <c r="G96" s="1003"/>
      <c r="H96" s="1003"/>
      <c r="I96" s="149"/>
      <c r="J96" s="1004">
        <f>B86</f>
        <v>187.26000000000002</v>
      </c>
      <c r="K96" s="1004"/>
      <c r="L96" s="996" t="s">
        <v>205</v>
      </c>
      <c r="M96" s="996"/>
      <c r="N96" s="996"/>
      <c r="O96" s="1005"/>
      <c r="P96" s="124"/>
      <c r="Q96" s="125"/>
      <c r="R96" s="148"/>
    </row>
    <row r="97" spans="1:19" ht="18.95" customHeight="1">
      <c r="A97" s="258" t="s">
        <v>206</v>
      </c>
      <c r="B97" s="129">
        <v>0</v>
      </c>
      <c r="C97" s="129"/>
      <c r="D97" s="129"/>
      <c r="E97" s="129"/>
      <c r="F97" s="110"/>
      <c r="G97" s="110"/>
      <c r="H97" s="110"/>
      <c r="I97" s="110"/>
      <c r="J97" s="110"/>
      <c r="K97" s="110"/>
      <c r="L97" s="110"/>
      <c r="M97" s="110"/>
      <c r="N97" s="78"/>
      <c r="O97" s="110"/>
      <c r="P97" s="124"/>
      <c r="Q97" s="125"/>
      <c r="R97" s="148"/>
    </row>
    <row r="98" spans="1:19" ht="18.95" customHeight="1">
      <c r="A98" s="1006" t="s">
        <v>207</v>
      </c>
      <c r="B98" s="998" t="s">
        <v>208</v>
      </c>
      <c r="C98" s="1007">
        <f>운반거리및소요시간!E25</f>
        <v>81</v>
      </c>
      <c r="D98" s="1007"/>
      <c r="E98" s="146"/>
      <c r="F98" s="993" t="s">
        <v>209</v>
      </c>
      <c r="G98" s="1007">
        <f>C98</f>
        <v>81</v>
      </c>
      <c r="H98" s="1007"/>
      <c r="I98" s="998" t="s">
        <v>210</v>
      </c>
      <c r="J98" s="998"/>
      <c r="K98" s="998">
        <v>60</v>
      </c>
      <c r="L98" s="1008" t="s">
        <v>174</v>
      </c>
      <c r="N98" s="1000">
        <f>ROUNDDOWN((C98/C99+G98/G99)*K98,2)</f>
        <v>185.56</v>
      </c>
      <c r="O98" s="1013"/>
      <c r="P98" s="124"/>
      <c r="Q98" s="125"/>
      <c r="R98" s="148"/>
    </row>
    <row r="99" spans="1:19" ht="18.95" customHeight="1">
      <c r="A99" s="1006"/>
      <c r="B99" s="998"/>
      <c r="C99" s="1035">
        <f>운반거리및소요시간산출표2!D10</f>
        <v>50</v>
      </c>
      <c r="D99" s="1035"/>
      <c r="E99" s="554"/>
      <c r="F99" s="993"/>
      <c r="G99" s="1035">
        <f>운반거리및소요시간산출표2!E10</f>
        <v>55</v>
      </c>
      <c r="H99" s="1035"/>
      <c r="I99" s="998"/>
      <c r="J99" s="998"/>
      <c r="K99" s="998"/>
      <c r="L99" s="1008"/>
      <c r="M99" s="153"/>
      <c r="N99" s="1000"/>
      <c r="O99" s="1013"/>
      <c r="P99" s="124"/>
      <c r="Q99" s="125"/>
      <c r="R99" s="148"/>
    </row>
    <row r="100" spans="1:19" ht="18.95" customHeight="1">
      <c r="A100" s="258" t="s">
        <v>211</v>
      </c>
      <c r="B100" s="1000">
        <v>1.05</v>
      </c>
      <c r="C100" s="1000"/>
      <c r="D100" s="130"/>
      <c r="E100" s="130"/>
      <c r="F100" s="110"/>
      <c r="G100" s="111" t="s">
        <v>212</v>
      </c>
      <c r="H100" s="1000">
        <v>0.5</v>
      </c>
      <c r="I100" s="1000"/>
      <c r="J100" s="1000"/>
      <c r="K100" s="1000"/>
      <c r="L100" s="110"/>
      <c r="M100" s="110"/>
      <c r="N100" s="78"/>
      <c r="O100" s="110"/>
      <c r="P100" s="124"/>
      <c r="Q100" s="125"/>
      <c r="R100" s="148"/>
    </row>
    <row r="101" spans="1:19" ht="18.95" customHeight="1">
      <c r="A101" s="258" t="s">
        <v>213</v>
      </c>
      <c r="B101" s="1000">
        <v>0.15</v>
      </c>
      <c r="C101" s="1000"/>
      <c r="D101" s="130"/>
      <c r="E101" s="130"/>
      <c r="F101" s="110"/>
      <c r="G101" s="110"/>
      <c r="H101" s="110"/>
      <c r="I101" s="110"/>
      <c r="J101" s="110"/>
      <c r="K101" s="110"/>
      <c r="L101" s="110"/>
      <c r="M101" s="110"/>
      <c r="N101" s="78"/>
      <c r="O101" s="110"/>
      <c r="P101" s="124"/>
      <c r="Q101" s="125"/>
      <c r="R101" s="148"/>
    </row>
    <row r="102" spans="1:19" ht="18.95" customHeight="1">
      <c r="A102" s="261"/>
      <c r="D102" s="130"/>
      <c r="E102" s="130"/>
      <c r="F102" s="110"/>
      <c r="G102" s="110"/>
      <c r="H102" s="110"/>
      <c r="I102" s="110"/>
      <c r="J102" s="110"/>
      <c r="K102" s="110"/>
      <c r="L102" s="110"/>
      <c r="M102" s="110"/>
      <c r="N102" s="78"/>
      <c r="O102" s="110"/>
      <c r="P102" s="124"/>
      <c r="Q102" s="125"/>
      <c r="R102" s="148"/>
    </row>
    <row r="103" spans="1:19" ht="18.95" customHeight="1">
      <c r="A103" s="1006" t="s">
        <v>214</v>
      </c>
      <c r="B103" s="994"/>
      <c r="C103" s="995">
        <f>'일위대가 집계표1'!$C$5</f>
        <v>44260</v>
      </c>
      <c r="D103" s="995"/>
      <c r="E103" s="150"/>
      <c r="F103" s="996" t="s">
        <v>176</v>
      </c>
      <c r="G103" s="996"/>
      <c r="H103" s="110"/>
      <c r="I103" s="110"/>
      <c r="J103" s="110"/>
      <c r="K103" s="110"/>
      <c r="L103" s="110"/>
      <c r="M103" s="995">
        <f>ROUNDDOWN(C103/H104,)</f>
        <v>11193</v>
      </c>
      <c r="N103" s="995"/>
      <c r="O103" s="133" t="s">
        <v>50</v>
      </c>
      <c r="P103" s="134">
        <f>ROUNDDOWN(M103/1.75,)</f>
        <v>6396</v>
      </c>
      <c r="Q103" s="135"/>
      <c r="R103" s="262"/>
      <c r="S103" s="151"/>
    </row>
    <row r="104" spans="1:19" ht="18.95" customHeight="1">
      <c r="A104" s="1006" t="s">
        <v>171</v>
      </c>
      <c r="B104" s="994"/>
      <c r="C104" s="995">
        <f>'일위대가 집계표1'!$D$5</f>
        <v>58203</v>
      </c>
      <c r="D104" s="995"/>
      <c r="E104" s="150"/>
      <c r="F104" s="996" t="s">
        <v>172</v>
      </c>
      <c r="G104" s="996"/>
      <c r="H104" s="1012">
        <f>M85</f>
        <v>3.9541172701057352</v>
      </c>
      <c r="I104" s="1012"/>
      <c r="J104" s="1012"/>
      <c r="K104" s="998" t="s">
        <v>215</v>
      </c>
      <c r="L104" s="998"/>
      <c r="M104" s="995">
        <f>ROUNDDOWN(C104/H104,)</f>
        <v>14719</v>
      </c>
      <c r="N104" s="995"/>
      <c r="O104" s="133" t="s">
        <v>50</v>
      </c>
      <c r="P104" s="134"/>
      <c r="Q104" s="135">
        <f>ROUNDDOWN(M104/1.75,)</f>
        <v>8410</v>
      </c>
      <c r="R104" s="262"/>
      <c r="S104" s="151"/>
    </row>
    <row r="105" spans="1:19" ht="18.95" customHeight="1">
      <c r="A105" s="1006" t="s">
        <v>175</v>
      </c>
      <c r="B105" s="994"/>
      <c r="C105" s="992">
        <f>'일위대가 집계표1'!$E$5</f>
        <v>32323</v>
      </c>
      <c r="D105" s="992"/>
      <c r="E105" s="152"/>
      <c r="F105" s="997" t="s">
        <v>176</v>
      </c>
      <c r="G105" s="997"/>
      <c r="H105" s="110"/>
      <c r="I105" s="110"/>
      <c r="J105" s="110"/>
      <c r="K105" s="110"/>
      <c r="L105" s="137"/>
      <c r="M105" s="992">
        <f>ROUNDDOWN(C105/H104,)</f>
        <v>8174</v>
      </c>
      <c r="N105" s="992"/>
      <c r="O105" s="138" t="s">
        <v>50</v>
      </c>
      <c r="P105" s="139"/>
      <c r="Q105" s="140"/>
      <c r="R105" s="263">
        <f>ROUNDDOWN(M105/1.75,)</f>
        <v>4670</v>
      </c>
      <c r="S105" s="151"/>
    </row>
    <row r="106" spans="1:19" ht="18.95" customHeight="1">
      <c r="A106" s="1009" t="s">
        <v>177</v>
      </c>
      <c r="B106" s="1010"/>
      <c r="C106" s="1010"/>
      <c r="D106" s="1010"/>
      <c r="E106" s="1010"/>
      <c r="F106" s="1010"/>
      <c r="G106" s="1010"/>
      <c r="H106" s="1010"/>
      <c r="I106" s="1010"/>
      <c r="J106" s="1010"/>
      <c r="K106" s="1010"/>
      <c r="L106" s="1010"/>
      <c r="M106" s="1010"/>
      <c r="N106" s="1010"/>
      <c r="O106" s="1011"/>
      <c r="P106" s="264">
        <f>SUM(P80:P105)</f>
        <v>6396</v>
      </c>
      <c r="Q106" s="264">
        <f>SUM(Q80:Q105)</f>
        <v>8410</v>
      </c>
      <c r="R106" s="264">
        <f>SUM(R80:R105)</f>
        <v>4670</v>
      </c>
    </row>
    <row r="107" spans="1:19" s="142" customFormat="1" ht="18.95" customHeight="1">
      <c r="A107" s="999" t="s">
        <v>178</v>
      </c>
      <c r="B107" s="999"/>
      <c r="C107" s="999"/>
      <c r="D107" s="999"/>
      <c r="E107" s="999"/>
      <c r="F107" s="999"/>
      <c r="G107" s="999"/>
      <c r="H107" s="999"/>
      <c r="I107" s="999"/>
      <c r="J107" s="999"/>
      <c r="K107" s="999"/>
      <c r="L107" s="999"/>
      <c r="M107" s="999"/>
      <c r="N107" s="999"/>
      <c r="O107" s="999"/>
      <c r="P107" s="999"/>
      <c r="Q107" s="999"/>
      <c r="R107" s="999"/>
      <c r="S107" s="141"/>
    </row>
    <row r="108" spans="1:19" s="142" customFormat="1" ht="18.95" customHeight="1">
      <c r="A108" s="999" t="s">
        <v>179</v>
      </c>
      <c r="B108" s="999"/>
      <c r="C108" s="999"/>
      <c r="D108" s="999"/>
      <c r="E108" s="999"/>
      <c r="F108" s="999"/>
      <c r="G108" s="999"/>
      <c r="H108" s="999"/>
      <c r="I108" s="999"/>
      <c r="J108" s="999"/>
      <c r="K108" s="999"/>
      <c r="L108" s="999"/>
      <c r="M108" s="999"/>
      <c r="N108" s="999"/>
      <c r="O108" s="999"/>
      <c r="P108" s="999"/>
      <c r="Q108" s="999"/>
      <c r="R108" s="999"/>
      <c r="S108" s="141"/>
    </row>
    <row r="109" spans="1:19" s="142" customFormat="1" ht="18.95" customHeight="1">
      <c r="A109" s="999" t="s">
        <v>180</v>
      </c>
      <c r="B109" s="999"/>
      <c r="C109" s="999"/>
      <c r="D109" s="999"/>
      <c r="E109" s="999"/>
      <c r="F109" s="999"/>
      <c r="G109" s="999"/>
      <c r="H109" s="999"/>
      <c r="I109" s="999"/>
      <c r="J109" s="999"/>
      <c r="K109" s="999"/>
      <c r="L109" s="999"/>
      <c r="M109" s="999"/>
      <c r="N109" s="999"/>
      <c r="O109" s="999"/>
      <c r="P109" s="999"/>
      <c r="Q109" s="999"/>
      <c r="R109" s="999"/>
      <c r="S109" s="141"/>
    </row>
    <row r="110" spans="1:19" s="142" customFormat="1" ht="18.95" customHeight="1">
      <c r="A110" s="999" t="s">
        <v>181</v>
      </c>
      <c r="B110" s="999"/>
      <c r="C110" s="999"/>
      <c r="D110" s="999"/>
      <c r="E110" s="999"/>
      <c r="F110" s="999"/>
      <c r="G110" s="999"/>
      <c r="H110" s="999"/>
      <c r="I110" s="999"/>
      <c r="J110" s="999"/>
      <c r="K110" s="999"/>
      <c r="L110" s="999"/>
      <c r="M110" s="999"/>
      <c r="N110" s="999"/>
      <c r="O110" s="999"/>
      <c r="P110" s="999"/>
      <c r="Q110" s="999"/>
      <c r="R110" s="999"/>
      <c r="S110" s="141"/>
    </row>
    <row r="111" spans="1:19" s="142" customFormat="1" ht="18.95" customHeight="1">
      <c r="A111" s="999" t="s">
        <v>182</v>
      </c>
      <c r="B111" s="999"/>
      <c r="C111" s="999"/>
      <c r="D111" s="999"/>
      <c r="E111" s="999"/>
      <c r="F111" s="999"/>
      <c r="G111" s="999"/>
      <c r="H111" s="999"/>
      <c r="I111" s="999"/>
      <c r="J111" s="999"/>
      <c r="K111" s="999"/>
      <c r="L111" s="999"/>
      <c r="M111" s="999"/>
      <c r="N111" s="999"/>
      <c r="O111" s="999"/>
      <c r="P111" s="999"/>
      <c r="Q111" s="999"/>
      <c r="R111" s="999"/>
      <c r="S111" s="141"/>
    </row>
    <row r="115" spans="1:22" ht="20.100000000000001" customHeight="1">
      <c r="A115" s="266" t="s">
        <v>591</v>
      </c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1" t="s">
        <v>183</v>
      </c>
      <c r="S115" s="123">
        <v>4</v>
      </c>
    </row>
    <row r="116" spans="1:22" ht="20.100000000000001" customHeight="1">
      <c r="A116" s="1023" t="s">
        <v>308</v>
      </c>
      <c r="B116" s="1024"/>
      <c r="C116" s="1024"/>
      <c r="D116" s="1024"/>
      <c r="E116" s="1024"/>
      <c r="F116" s="1024"/>
      <c r="G116" s="1024"/>
      <c r="H116" s="1024"/>
      <c r="I116" s="1024"/>
      <c r="J116" s="1024"/>
      <c r="K116" s="1024"/>
      <c r="L116" s="1024"/>
      <c r="M116" s="1024"/>
      <c r="N116" s="1024"/>
      <c r="O116" s="1024"/>
      <c r="P116" s="1027" t="s">
        <v>309</v>
      </c>
      <c r="Q116" s="1027"/>
      <c r="R116" s="1027"/>
    </row>
    <row r="117" spans="1:22" ht="30" customHeight="1" thickBot="1">
      <c r="A117" s="1025"/>
      <c r="B117" s="1026"/>
      <c r="C117" s="1026"/>
      <c r="D117" s="1026"/>
      <c r="E117" s="1026"/>
      <c r="F117" s="1026"/>
      <c r="G117" s="1026"/>
      <c r="H117" s="1026"/>
      <c r="I117" s="1026"/>
      <c r="J117" s="1026"/>
      <c r="K117" s="1026"/>
      <c r="L117" s="1026"/>
      <c r="M117" s="1026"/>
      <c r="N117" s="1026"/>
      <c r="O117" s="1026"/>
      <c r="P117" s="265" t="s">
        <v>310</v>
      </c>
      <c r="Q117" s="265" t="s">
        <v>311</v>
      </c>
      <c r="R117" s="265" t="s">
        <v>312</v>
      </c>
    </row>
    <row r="118" spans="1:22" ht="18.95" customHeight="1" thickTop="1">
      <c r="A118" s="1032" t="s">
        <v>319</v>
      </c>
      <c r="B118" s="1033"/>
      <c r="C118" s="1033"/>
      <c r="D118" s="1033"/>
      <c r="E118" s="1033"/>
      <c r="F118" s="1033"/>
      <c r="G118" s="1033"/>
      <c r="H118" s="1033"/>
      <c r="I118" s="1033"/>
      <c r="J118" s="1033"/>
      <c r="K118" s="1033"/>
      <c r="L118" s="1033"/>
      <c r="M118" s="1033"/>
      <c r="N118" s="1033"/>
      <c r="O118" s="1034"/>
      <c r="P118" s="124"/>
      <c r="Q118" s="125"/>
      <c r="R118" s="148"/>
    </row>
    <row r="119" spans="1:22" ht="18.95" customHeight="1">
      <c r="A119" s="124"/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78"/>
      <c r="O119" s="110"/>
      <c r="P119" s="124"/>
      <c r="Q119" s="125"/>
      <c r="R119" s="148"/>
    </row>
    <row r="120" spans="1:22" ht="18.95" customHeight="1">
      <c r="A120" s="1006" t="s">
        <v>184</v>
      </c>
      <c r="B120" s="998" t="s">
        <v>185</v>
      </c>
      <c r="C120" s="998"/>
      <c r="D120" s="998"/>
      <c r="E120" s="998"/>
      <c r="F120" s="998"/>
      <c r="G120" s="998"/>
      <c r="H120" s="110"/>
      <c r="I120" s="110"/>
      <c r="J120" s="110"/>
      <c r="K120" s="110"/>
      <c r="L120" s="110"/>
      <c r="M120" s="110"/>
      <c r="N120" s="78"/>
      <c r="O120" s="110"/>
      <c r="P120" s="124"/>
      <c r="Q120" s="125"/>
      <c r="R120" s="148"/>
    </row>
    <row r="121" spans="1:22" ht="18.95" customHeight="1">
      <c r="A121" s="1006"/>
      <c r="B121" s="1031" t="s">
        <v>186</v>
      </c>
      <c r="C121" s="1031"/>
      <c r="D121" s="1031"/>
      <c r="E121" s="1031"/>
      <c r="F121" s="1031"/>
      <c r="G121" s="1031"/>
      <c r="H121" s="110"/>
      <c r="I121" s="110"/>
      <c r="J121" s="110"/>
      <c r="K121" s="110"/>
      <c r="L121" s="110"/>
      <c r="M121" s="110"/>
      <c r="N121" s="78"/>
      <c r="O121" s="110"/>
      <c r="P121" s="124"/>
      <c r="Q121" s="125"/>
      <c r="R121" s="148"/>
    </row>
    <row r="122" spans="1:22" ht="18.95" customHeight="1">
      <c r="A122" s="258"/>
      <c r="B122" s="111"/>
      <c r="C122" s="111"/>
      <c r="D122" s="111"/>
      <c r="E122" s="111"/>
      <c r="F122" s="126"/>
      <c r="G122" s="110"/>
      <c r="H122" s="110"/>
      <c r="I122" s="110"/>
      <c r="J122" s="110"/>
      <c r="K122" s="110"/>
      <c r="L122" s="110"/>
      <c r="M122" s="110"/>
      <c r="N122" s="78"/>
      <c r="O122" s="110"/>
      <c r="P122" s="124"/>
      <c r="Q122" s="125"/>
      <c r="R122" s="148"/>
    </row>
    <row r="123" spans="1:22" ht="18.95" customHeight="1">
      <c r="A123" s="1006" t="s">
        <v>187</v>
      </c>
      <c r="B123" s="137">
        <v>60</v>
      </c>
      <c r="C123" s="137" t="s">
        <v>188</v>
      </c>
      <c r="D123" s="1007">
        <f>F126</f>
        <v>17.14</v>
      </c>
      <c r="E123" s="1007"/>
      <c r="F123" s="137" t="s">
        <v>188</v>
      </c>
      <c r="G123" s="154">
        <f>H132</f>
        <v>0.8</v>
      </c>
      <c r="H123" s="144" t="s">
        <v>188</v>
      </c>
      <c r="I123" s="144"/>
      <c r="J123" s="1018">
        <f>B131</f>
        <v>0.9</v>
      </c>
      <c r="K123" s="1018"/>
      <c r="L123" s="1019" t="s">
        <v>187</v>
      </c>
      <c r="M123" s="1014">
        <f>(B123*D123*G123*J123)/B124</f>
        <v>4.3568578993821712</v>
      </c>
      <c r="N123" s="1014"/>
      <c r="O123" s="1020" t="s">
        <v>189</v>
      </c>
      <c r="P123" s="124"/>
      <c r="Q123" s="125"/>
      <c r="R123" s="148"/>
    </row>
    <row r="124" spans="1:22" ht="18.95" customHeight="1">
      <c r="A124" s="1006"/>
      <c r="B124" s="1022">
        <f>M136+B138+B139+H138</f>
        <v>169.95000000000002</v>
      </c>
      <c r="C124" s="1022"/>
      <c r="D124" s="1022"/>
      <c r="E124" s="1022"/>
      <c r="F124" s="1022"/>
      <c r="G124" s="1022"/>
      <c r="H124" s="1022"/>
      <c r="I124" s="1022"/>
      <c r="J124" s="1022"/>
      <c r="K124" s="1022"/>
      <c r="L124" s="1019"/>
      <c r="M124" s="1014"/>
      <c r="N124" s="1014"/>
      <c r="O124" s="1021"/>
      <c r="P124" s="124"/>
      <c r="Q124" s="125"/>
      <c r="R124" s="148"/>
    </row>
    <row r="125" spans="1:22" ht="18.95" customHeight="1">
      <c r="A125" s="124"/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78"/>
      <c r="O125" s="110"/>
      <c r="P125" s="124"/>
      <c r="Q125" s="125"/>
      <c r="R125" s="148"/>
    </row>
    <row r="126" spans="1:22" ht="18.95" customHeight="1">
      <c r="A126" s="1006" t="s">
        <v>190</v>
      </c>
      <c r="B126" s="126" t="s">
        <v>191</v>
      </c>
      <c r="C126" s="998" t="s">
        <v>192</v>
      </c>
      <c r="D126" s="998"/>
      <c r="E126" s="126"/>
      <c r="F126" s="1017">
        <f>ROUND(B129/B130*K131,2)</f>
        <v>17.14</v>
      </c>
      <c r="G126" s="1017"/>
      <c r="H126" s="998" t="s">
        <v>193</v>
      </c>
      <c r="I126" s="998"/>
      <c r="J126" s="998"/>
      <c r="K126" s="998"/>
      <c r="L126" s="998"/>
      <c r="M126" s="78"/>
      <c r="N126" s="78"/>
      <c r="O126" s="110"/>
      <c r="P126" s="124"/>
      <c r="Q126" s="125"/>
      <c r="R126" s="148"/>
      <c r="T126" s="1017"/>
      <c r="U126" s="1017"/>
      <c r="V126" s="145"/>
    </row>
    <row r="127" spans="1:22" ht="18.95" customHeight="1">
      <c r="A127" s="1006"/>
      <c r="B127" s="127" t="s">
        <v>194</v>
      </c>
      <c r="C127" s="998"/>
      <c r="D127" s="998"/>
      <c r="E127" s="126"/>
      <c r="F127" s="1017"/>
      <c r="G127" s="1017"/>
      <c r="H127" s="998"/>
      <c r="I127" s="998"/>
      <c r="J127" s="998"/>
      <c r="K127" s="998"/>
      <c r="L127" s="998"/>
      <c r="M127" s="78"/>
      <c r="N127" s="78"/>
      <c r="O127" s="110"/>
      <c r="P127" s="124"/>
      <c r="Q127" s="125"/>
      <c r="R127" s="148"/>
      <c r="T127" s="1017"/>
      <c r="U127" s="1017"/>
      <c r="V127" s="145"/>
    </row>
    <row r="128" spans="1:22" ht="18.95" customHeight="1">
      <c r="A128" s="124"/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78"/>
      <c r="O128" s="110"/>
      <c r="P128" s="124"/>
      <c r="Q128" s="125"/>
      <c r="R128" s="148"/>
    </row>
    <row r="129" spans="1:24" ht="18.95" customHeight="1">
      <c r="A129" s="258" t="s">
        <v>195</v>
      </c>
      <c r="B129" s="993">
        <v>24</v>
      </c>
      <c r="C129" s="993"/>
      <c r="D129" s="1015" t="s">
        <v>117</v>
      </c>
      <c r="E129" s="1015"/>
      <c r="F129" s="1015"/>
      <c r="G129" s="1015"/>
      <c r="H129" s="1015"/>
      <c r="I129" s="1015"/>
      <c r="J129" s="1015"/>
      <c r="K129" s="1015"/>
      <c r="L129" s="1015"/>
      <c r="M129" s="110"/>
      <c r="N129" s="78"/>
      <c r="O129" s="110"/>
      <c r="P129" s="124"/>
      <c r="Q129" s="125"/>
      <c r="R129" s="148"/>
      <c r="U129" s="83" t="s">
        <v>216</v>
      </c>
      <c r="V129" s="83">
        <v>24</v>
      </c>
    </row>
    <row r="130" spans="1:24" ht="18.95" customHeight="1">
      <c r="A130" s="259" t="s">
        <v>196</v>
      </c>
      <c r="B130" s="998">
        <v>1.75</v>
      </c>
      <c r="C130" s="998"/>
      <c r="D130" s="1015" t="s">
        <v>116</v>
      </c>
      <c r="E130" s="1015"/>
      <c r="F130" s="1015"/>
      <c r="G130" s="1015"/>
      <c r="H130" s="1015"/>
      <c r="I130" s="1015"/>
      <c r="J130" s="1015"/>
      <c r="K130" s="1015"/>
      <c r="L130" s="110"/>
      <c r="M130" s="110"/>
      <c r="N130" s="78"/>
      <c r="O130" s="110"/>
      <c r="P130" s="124"/>
      <c r="Q130" s="125"/>
      <c r="R130" s="148"/>
      <c r="U130" s="83" t="s">
        <v>217</v>
      </c>
      <c r="V130" s="83">
        <v>1.75</v>
      </c>
      <c r="X130" s="83">
        <f>V129/V130*V131</f>
        <v>17.142857142857142</v>
      </c>
    </row>
    <row r="131" spans="1:24" ht="18.95" customHeight="1">
      <c r="A131" s="258" t="s">
        <v>197</v>
      </c>
      <c r="B131" s="998">
        <v>0.9</v>
      </c>
      <c r="C131" s="998"/>
      <c r="D131" s="1015" t="s">
        <v>198</v>
      </c>
      <c r="E131" s="1015"/>
      <c r="F131" s="1015"/>
      <c r="G131" s="1015"/>
      <c r="H131" s="110" t="s">
        <v>199</v>
      </c>
      <c r="I131" s="110"/>
      <c r="J131" s="110"/>
      <c r="K131" s="83">
        <v>1.25</v>
      </c>
      <c r="L131" s="110" t="s">
        <v>200</v>
      </c>
      <c r="M131" s="110"/>
      <c r="N131" s="110"/>
      <c r="O131" s="148"/>
      <c r="P131" s="124"/>
      <c r="Q131" s="125"/>
      <c r="R131" s="148"/>
      <c r="U131" s="83" t="s">
        <v>218</v>
      </c>
      <c r="V131" s="83">
        <v>1.25</v>
      </c>
    </row>
    <row r="132" spans="1:24" ht="18.95" customHeight="1">
      <c r="A132" s="258" t="s">
        <v>201</v>
      </c>
      <c r="B132" s="110" t="s">
        <v>219</v>
      </c>
      <c r="C132" s="110"/>
      <c r="D132" s="110"/>
      <c r="E132" s="110"/>
      <c r="F132" s="110"/>
      <c r="G132" s="110"/>
      <c r="H132" s="993">
        <f>1/1.25</f>
        <v>0.8</v>
      </c>
      <c r="I132" s="993"/>
      <c r="J132" s="993"/>
      <c r="K132" s="110" t="s">
        <v>203</v>
      </c>
      <c r="M132" s="110"/>
      <c r="N132" s="110"/>
      <c r="O132" s="148"/>
      <c r="P132" s="124"/>
      <c r="Q132" s="125"/>
      <c r="R132" s="148"/>
      <c r="V132" s="120">
        <f>1/V131</f>
        <v>0.8</v>
      </c>
    </row>
    <row r="133" spans="1:24" ht="18.95" customHeight="1">
      <c r="A133" s="258"/>
      <c r="B133" s="111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78"/>
      <c r="O133" s="110"/>
      <c r="P133" s="124"/>
      <c r="Q133" s="125"/>
      <c r="R133" s="148"/>
    </row>
    <row r="134" spans="1:24" ht="18.95" customHeight="1">
      <c r="A134" s="1002" t="s">
        <v>204</v>
      </c>
      <c r="B134" s="1003"/>
      <c r="C134" s="1003"/>
      <c r="D134" s="1003"/>
      <c r="E134" s="1003"/>
      <c r="F134" s="1003"/>
      <c r="G134" s="1003"/>
      <c r="H134" s="1003"/>
      <c r="I134" s="149"/>
      <c r="J134" s="1004">
        <f>B124</f>
        <v>169.95000000000002</v>
      </c>
      <c r="K134" s="1004"/>
      <c r="L134" s="996" t="s">
        <v>205</v>
      </c>
      <c r="M134" s="996"/>
      <c r="N134" s="996"/>
      <c r="O134" s="1005"/>
      <c r="P134" s="124"/>
      <c r="Q134" s="125"/>
      <c r="R134" s="148"/>
    </row>
    <row r="135" spans="1:24" ht="18.95" customHeight="1">
      <c r="A135" s="258" t="s">
        <v>206</v>
      </c>
      <c r="B135" s="129">
        <v>0</v>
      </c>
      <c r="C135" s="129"/>
      <c r="D135" s="129"/>
      <c r="E135" s="129"/>
      <c r="F135" s="110"/>
      <c r="G135" s="110"/>
      <c r="H135" s="110"/>
      <c r="I135" s="110"/>
      <c r="J135" s="110"/>
      <c r="K135" s="110"/>
      <c r="L135" s="110"/>
      <c r="M135" s="110"/>
      <c r="N135" s="78"/>
      <c r="O135" s="110"/>
      <c r="P135" s="124"/>
      <c r="Q135" s="125"/>
      <c r="R135" s="148"/>
    </row>
    <row r="136" spans="1:24" ht="18.95" customHeight="1">
      <c r="A136" s="1006" t="s">
        <v>207</v>
      </c>
      <c r="B136" s="998" t="s">
        <v>208</v>
      </c>
      <c r="C136" s="1007">
        <f>운반거리및소요시간!D38</f>
        <v>45.3</v>
      </c>
      <c r="D136" s="1007"/>
      <c r="E136" s="146"/>
      <c r="F136" s="993" t="s">
        <v>209</v>
      </c>
      <c r="G136" s="1007">
        <f>C136</f>
        <v>45.3</v>
      </c>
      <c r="H136" s="1007"/>
      <c r="I136" s="998" t="s">
        <v>210</v>
      </c>
      <c r="J136" s="998"/>
      <c r="K136" s="998">
        <v>60</v>
      </c>
      <c r="L136" s="1008" t="s">
        <v>174</v>
      </c>
      <c r="M136" s="1000">
        <f>ROUNDDOWN((C136/C137+G136/G137)*K136,2)</f>
        <v>168.25</v>
      </c>
      <c r="N136" s="1000"/>
      <c r="O136" s="1013"/>
      <c r="P136" s="124"/>
      <c r="Q136" s="125"/>
      <c r="R136" s="148"/>
    </row>
    <row r="137" spans="1:24" ht="18.95" customHeight="1">
      <c r="A137" s="1006"/>
      <c r="B137" s="998"/>
      <c r="C137" s="1014">
        <f>운반거리및소요시간산출표2!D6</f>
        <v>30</v>
      </c>
      <c r="D137" s="1014"/>
      <c r="E137" s="554"/>
      <c r="F137" s="993"/>
      <c r="G137" s="1014">
        <f>운반거리및소요시간산출표2!E6</f>
        <v>35</v>
      </c>
      <c r="H137" s="1014"/>
      <c r="I137" s="998"/>
      <c r="J137" s="998"/>
      <c r="K137" s="998"/>
      <c r="L137" s="1008"/>
      <c r="M137" s="1000"/>
      <c r="N137" s="1000"/>
      <c r="O137" s="1013"/>
      <c r="P137" s="124"/>
      <c r="Q137" s="125"/>
      <c r="R137" s="148"/>
    </row>
    <row r="138" spans="1:24" ht="18.95" customHeight="1">
      <c r="A138" s="258" t="s">
        <v>211</v>
      </c>
      <c r="B138" s="1000">
        <v>1.05</v>
      </c>
      <c r="C138" s="1000"/>
      <c r="D138" s="130"/>
      <c r="E138" s="130"/>
      <c r="F138" s="110"/>
      <c r="G138" s="111" t="s">
        <v>212</v>
      </c>
      <c r="H138" s="1000">
        <v>0.5</v>
      </c>
      <c r="I138" s="1000"/>
      <c r="J138" s="1000"/>
      <c r="K138" s="1000"/>
      <c r="L138" s="110"/>
      <c r="M138" s="110"/>
      <c r="N138" s="78"/>
      <c r="O138" s="110"/>
      <c r="P138" s="124"/>
      <c r="Q138" s="125"/>
      <c r="R138" s="148"/>
    </row>
    <row r="139" spans="1:24" ht="18.95" customHeight="1">
      <c r="A139" s="258" t="s">
        <v>213</v>
      </c>
      <c r="B139" s="1000">
        <v>0.15</v>
      </c>
      <c r="C139" s="1000"/>
      <c r="D139" s="130"/>
      <c r="E139" s="130"/>
      <c r="F139" s="110"/>
      <c r="G139" s="110"/>
      <c r="H139" s="110"/>
      <c r="I139" s="110"/>
      <c r="J139" s="110"/>
      <c r="K139" s="110"/>
      <c r="L139" s="110"/>
      <c r="M139" s="110"/>
      <c r="N139" s="78"/>
      <c r="O139" s="110"/>
      <c r="P139" s="124"/>
      <c r="Q139" s="125"/>
      <c r="R139" s="148"/>
    </row>
    <row r="140" spans="1:24" ht="18.95" customHeight="1">
      <c r="A140" s="261"/>
      <c r="D140" s="130"/>
      <c r="E140" s="130"/>
      <c r="F140" s="110"/>
      <c r="G140" s="110"/>
      <c r="H140" s="110"/>
      <c r="I140" s="110"/>
      <c r="J140" s="110"/>
      <c r="K140" s="110"/>
      <c r="L140" s="110"/>
      <c r="M140" s="110"/>
      <c r="N140" s="78"/>
      <c r="O140" s="110"/>
      <c r="P140" s="124"/>
      <c r="Q140" s="125"/>
      <c r="R140" s="148"/>
    </row>
    <row r="141" spans="1:24" ht="18.95" customHeight="1">
      <c r="A141" s="1006" t="s">
        <v>214</v>
      </c>
      <c r="B141" s="994"/>
      <c r="C141" s="995">
        <f>'일위대가 집계표1'!$C$5</f>
        <v>44260</v>
      </c>
      <c r="D141" s="995"/>
      <c r="E141" s="150"/>
      <c r="F141" s="996" t="s">
        <v>176</v>
      </c>
      <c r="G141" s="996"/>
      <c r="H141" s="110"/>
      <c r="I141" s="110"/>
      <c r="J141" s="110"/>
      <c r="K141" s="110"/>
      <c r="L141" s="110"/>
      <c r="M141" s="995">
        <f>ROUNDDOWN(C141/H142,)</f>
        <v>10158</v>
      </c>
      <c r="N141" s="995"/>
      <c r="O141" s="133" t="s">
        <v>50</v>
      </c>
      <c r="P141" s="134">
        <f>ROUNDDOWN(M141/1.75,)</f>
        <v>5804</v>
      </c>
      <c r="Q141" s="135"/>
      <c r="R141" s="262"/>
      <c r="S141" s="151"/>
    </row>
    <row r="142" spans="1:24" ht="18.95" customHeight="1">
      <c r="A142" s="1006" t="s">
        <v>171</v>
      </c>
      <c r="B142" s="994"/>
      <c r="C142" s="995">
        <f>'일위대가 집계표1'!$D$5</f>
        <v>58203</v>
      </c>
      <c r="D142" s="995"/>
      <c r="E142" s="150"/>
      <c r="F142" s="996" t="s">
        <v>172</v>
      </c>
      <c r="G142" s="996"/>
      <c r="H142" s="1012">
        <f>M123</f>
        <v>4.3568578993821712</v>
      </c>
      <c r="I142" s="1012"/>
      <c r="J142" s="1012"/>
      <c r="K142" s="998" t="s">
        <v>215</v>
      </c>
      <c r="L142" s="998"/>
      <c r="M142" s="995">
        <f>ROUNDDOWN(C142/H142,)</f>
        <v>13358</v>
      </c>
      <c r="N142" s="995"/>
      <c r="O142" s="133" t="s">
        <v>50</v>
      </c>
      <c r="P142" s="134"/>
      <c r="Q142" s="135">
        <f>ROUNDDOWN(M142/1.75,)</f>
        <v>7633</v>
      </c>
      <c r="R142" s="262"/>
      <c r="S142" s="151"/>
    </row>
    <row r="143" spans="1:24" ht="18.95" customHeight="1">
      <c r="A143" s="1006" t="s">
        <v>175</v>
      </c>
      <c r="B143" s="994"/>
      <c r="C143" s="992">
        <f>'일위대가 집계표1'!$E$5</f>
        <v>32323</v>
      </c>
      <c r="D143" s="992"/>
      <c r="E143" s="152"/>
      <c r="F143" s="997" t="s">
        <v>176</v>
      </c>
      <c r="G143" s="997"/>
      <c r="H143" s="110"/>
      <c r="I143" s="110"/>
      <c r="J143" s="110"/>
      <c r="K143" s="110"/>
      <c r="L143" s="137"/>
      <c r="M143" s="992">
        <f>ROUNDDOWN(C143/H142,)</f>
        <v>7418</v>
      </c>
      <c r="N143" s="992"/>
      <c r="O143" s="138" t="s">
        <v>50</v>
      </c>
      <c r="P143" s="139"/>
      <c r="Q143" s="140"/>
      <c r="R143" s="263">
        <f>ROUNDDOWN(M143/1.75,)</f>
        <v>4238</v>
      </c>
      <c r="S143" s="151"/>
    </row>
    <row r="144" spans="1:24" ht="18.95" customHeight="1">
      <c r="A144" s="1009" t="s">
        <v>177</v>
      </c>
      <c r="B144" s="1010"/>
      <c r="C144" s="1010"/>
      <c r="D144" s="1010"/>
      <c r="E144" s="1010"/>
      <c r="F144" s="1010"/>
      <c r="G144" s="1010"/>
      <c r="H144" s="1010"/>
      <c r="I144" s="1010"/>
      <c r="J144" s="1010"/>
      <c r="K144" s="1010"/>
      <c r="L144" s="1010"/>
      <c r="M144" s="1010"/>
      <c r="N144" s="1010"/>
      <c r="O144" s="1011"/>
      <c r="P144" s="264">
        <f>SUM(P118:P143)</f>
        <v>5804</v>
      </c>
      <c r="Q144" s="264">
        <f>SUM(Q118:Q143)</f>
        <v>7633</v>
      </c>
      <c r="R144" s="264">
        <f>SUM(R118:R143)</f>
        <v>4238</v>
      </c>
    </row>
    <row r="145" spans="1:19" s="142" customFormat="1" ht="18.95" customHeight="1">
      <c r="A145" s="999" t="s">
        <v>178</v>
      </c>
      <c r="B145" s="999"/>
      <c r="C145" s="999"/>
      <c r="D145" s="999"/>
      <c r="E145" s="999"/>
      <c r="F145" s="999"/>
      <c r="G145" s="999"/>
      <c r="H145" s="999"/>
      <c r="I145" s="999"/>
      <c r="J145" s="999"/>
      <c r="K145" s="999"/>
      <c r="L145" s="999"/>
      <c r="M145" s="999"/>
      <c r="N145" s="999"/>
      <c r="O145" s="999"/>
      <c r="P145" s="999"/>
      <c r="Q145" s="999"/>
      <c r="R145" s="999"/>
      <c r="S145" s="141"/>
    </row>
    <row r="146" spans="1:19" s="142" customFormat="1" ht="18.95" customHeight="1">
      <c r="A146" s="999" t="s">
        <v>179</v>
      </c>
      <c r="B146" s="999"/>
      <c r="C146" s="999"/>
      <c r="D146" s="999"/>
      <c r="E146" s="999"/>
      <c r="F146" s="999"/>
      <c r="G146" s="999"/>
      <c r="H146" s="999"/>
      <c r="I146" s="999"/>
      <c r="J146" s="999"/>
      <c r="K146" s="999"/>
      <c r="L146" s="999"/>
      <c r="M146" s="999"/>
      <c r="N146" s="999"/>
      <c r="O146" s="999"/>
      <c r="P146" s="999"/>
      <c r="Q146" s="999"/>
      <c r="R146" s="999"/>
      <c r="S146" s="141"/>
    </row>
    <row r="147" spans="1:19" s="142" customFormat="1" ht="18.95" customHeight="1">
      <c r="A147" s="999" t="s">
        <v>180</v>
      </c>
      <c r="B147" s="999"/>
      <c r="C147" s="999"/>
      <c r="D147" s="999"/>
      <c r="E147" s="999"/>
      <c r="F147" s="999"/>
      <c r="G147" s="999"/>
      <c r="H147" s="999"/>
      <c r="I147" s="999"/>
      <c r="J147" s="999"/>
      <c r="K147" s="999"/>
      <c r="L147" s="999"/>
      <c r="M147" s="999"/>
      <c r="N147" s="999"/>
      <c r="O147" s="999"/>
      <c r="P147" s="999"/>
      <c r="Q147" s="999"/>
      <c r="R147" s="999"/>
      <c r="S147" s="141"/>
    </row>
    <row r="148" spans="1:19" s="142" customFormat="1" ht="18.95" customHeight="1">
      <c r="A148" s="999" t="s">
        <v>181</v>
      </c>
      <c r="B148" s="999"/>
      <c r="C148" s="999"/>
      <c r="D148" s="999"/>
      <c r="E148" s="999"/>
      <c r="F148" s="999"/>
      <c r="G148" s="999"/>
      <c r="H148" s="999"/>
      <c r="I148" s="999"/>
      <c r="J148" s="999"/>
      <c r="K148" s="999"/>
      <c r="L148" s="999"/>
      <c r="M148" s="999"/>
      <c r="N148" s="999"/>
      <c r="O148" s="999"/>
      <c r="P148" s="999"/>
      <c r="Q148" s="999"/>
      <c r="R148" s="999"/>
      <c r="S148" s="141"/>
    </row>
    <row r="149" spans="1:19" s="142" customFormat="1" ht="18.95" customHeight="1">
      <c r="A149" s="999" t="s">
        <v>182</v>
      </c>
      <c r="B149" s="999"/>
      <c r="C149" s="999"/>
      <c r="D149" s="999"/>
      <c r="E149" s="999"/>
      <c r="F149" s="999"/>
      <c r="G149" s="999"/>
      <c r="H149" s="999"/>
      <c r="I149" s="999"/>
      <c r="J149" s="999"/>
      <c r="K149" s="999"/>
      <c r="L149" s="999"/>
      <c r="M149" s="999"/>
      <c r="N149" s="999"/>
      <c r="O149" s="999"/>
      <c r="P149" s="999"/>
      <c r="Q149" s="999"/>
      <c r="R149" s="999"/>
      <c r="S149" s="141"/>
    </row>
    <row r="153" spans="1:19" ht="20.100000000000001" customHeight="1">
      <c r="A153" s="266" t="s">
        <v>321</v>
      </c>
      <c r="B153" s="110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1" t="s">
        <v>183</v>
      </c>
      <c r="S153" s="123">
        <v>6</v>
      </c>
    </row>
    <row r="154" spans="1:19" ht="20.100000000000001" customHeight="1">
      <c r="A154" s="1023" t="s">
        <v>308</v>
      </c>
      <c r="B154" s="1024"/>
      <c r="C154" s="1024"/>
      <c r="D154" s="1024"/>
      <c r="E154" s="1024"/>
      <c r="F154" s="1024"/>
      <c r="G154" s="1024"/>
      <c r="H154" s="1024"/>
      <c r="I154" s="1024"/>
      <c r="J154" s="1024"/>
      <c r="K154" s="1024"/>
      <c r="L154" s="1024"/>
      <c r="M154" s="1024"/>
      <c r="N154" s="1024"/>
      <c r="O154" s="1024"/>
      <c r="P154" s="1027" t="s">
        <v>309</v>
      </c>
      <c r="Q154" s="1027"/>
      <c r="R154" s="1027"/>
    </row>
    <row r="155" spans="1:19" ht="30" customHeight="1" thickBot="1">
      <c r="A155" s="1025"/>
      <c r="B155" s="1026"/>
      <c r="C155" s="1026"/>
      <c r="D155" s="1026"/>
      <c r="E155" s="1026"/>
      <c r="F155" s="1026"/>
      <c r="G155" s="1026"/>
      <c r="H155" s="1026"/>
      <c r="I155" s="1026"/>
      <c r="J155" s="1026"/>
      <c r="K155" s="1026"/>
      <c r="L155" s="1026"/>
      <c r="M155" s="1026"/>
      <c r="N155" s="1026"/>
      <c r="O155" s="1026"/>
      <c r="P155" s="265" t="s">
        <v>310</v>
      </c>
      <c r="Q155" s="265" t="s">
        <v>311</v>
      </c>
      <c r="R155" s="265" t="s">
        <v>312</v>
      </c>
    </row>
    <row r="156" spans="1:19" ht="18.95" customHeight="1" thickTop="1">
      <c r="A156" s="1032" t="s">
        <v>319</v>
      </c>
      <c r="B156" s="1033"/>
      <c r="C156" s="1033"/>
      <c r="D156" s="1033"/>
      <c r="E156" s="1033"/>
      <c r="F156" s="1033"/>
      <c r="G156" s="1033"/>
      <c r="H156" s="1033"/>
      <c r="I156" s="1033"/>
      <c r="J156" s="1033"/>
      <c r="K156" s="1033"/>
      <c r="L156" s="1033"/>
      <c r="M156" s="1033"/>
      <c r="N156" s="1033"/>
      <c r="O156" s="1034"/>
      <c r="P156" s="124"/>
      <c r="Q156" s="125"/>
      <c r="R156" s="148"/>
    </row>
    <row r="157" spans="1:19" ht="18.95" customHeight="1">
      <c r="A157" s="124"/>
      <c r="B157" s="110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78"/>
      <c r="O157" s="110"/>
      <c r="P157" s="124"/>
      <c r="Q157" s="125"/>
      <c r="R157" s="148"/>
    </row>
    <row r="158" spans="1:19" ht="18.95" customHeight="1">
      <c r="A158" s="1006" t="s">
        <v>184</v>
      </c>
      <c r="B158" s="998" t="s">
        <v>185</v>
      </c>
      <c r="C158" s="998"/>
      <c r="D158" s="998"/>
      <c r="E158" s="998"/>
      <c r="F158" s="998"/>
      <c r="G158" s="998"/>
      <c r="H158" s="110"/>
      <c r="I158" s="110"/>
      <c r="J158" s="110"/>
      <c r="K158" s="110"/>
      <c r="L158" s="110"/>
      <c r="M158" s="110"/>
      <c r="N158" s="78"/>
      <c r="O158" s="110"/>
      <c r="P158" s="124"/>
      <c r="Q158" s="125"/>
      <c r="R158" s="148"/>
    </row>
    <row r="159" spans="1:19" ht="18.95" customHeight="1">
      <c r="A159" s="1006"/>
      <c r="B159" s="1031" t="s">
        <v>186</v>
      </c>
      <c r="C159" s="1031"/>
      <c r="D159" s="1031"/>
      <c r="E159" s="1031"/>
      <c r="F159" s="1031"/>
      <c r="G159" s="1031"/>
      <c r="H159" s="110"/>
      <c r="I159" s="110"/>
      <c r="J159" s="110"/>
      <c r="K159" s="110"/>
      <c r="L159" s="110"/>
      <c r="M159" s="110"/>
      <c r="N159" s="78"/>
      <c r="O159" s="110"/>
      <c r="P159" s="124"/>
      <c r="Q159" s="125"/>
      <c r="R159" s="148"/>
    </row>
    <row r="160" spans="1:19" ht="18.95" customHeight="1">
      <c r="A160" s="258"/>
      <c r="B160" s="111"/>
      <c r="C160" s="111"/>
      <c r="D160" s="111"/>
      <c r="E160" s="111"/>
      <c r="F160" s="126"/>
      <c r="G160" s="110"/>
      <c r="H160" s="110"/>
      <c r="I160" s="110"/>
      <c r="J160" s="110"/>
      <c r="K160" s="110"/>
      <c r="L160" s="110"/>
      <c r="M160" s="110"/>
      <c r="N160" s="78"/>
      <c r="O160" s="110"/>
      <c r="P160" s="124"/>
      <c r="Q160" s="125"/>
      <c r="R160" s="148"/>
    </row>
    <row r="161" spans="1:23" ht="18.95" customHeight="1">
      <c r="A161" s="1006" t="s">
        <v>187</v>
      </c>
      <c r="B161" s="137">
        <v>60</v>
      </c>
      <c r="C161" s="137" t="s">
        <v>188</v>
      </c>
      <c r="D161" s="1007">
        <f>F164</f>
        <v>17.14</v>
      </c>
      <c r="E161" s="1007"/>
      <c r="F161" s="137" t="s">
        <v>188</v>
      </c>
      <c r="G161" s="154">
        <f>H170</f>
        <v>0.8</v>
      </c>
      <c r="H161" s="1018" t="s">
        <v>188</v>
      </c>
      <c r="I161" s="1018"/>
      <c r="J161" s="1018">
        <f>B169</f>
        <v>0.9</v>
      </c>
      <c r="K161" s="1018"/>
      <c r="L161" s="1019" t="s">
        <v>187</v>
      </c>
      <c r="M161" s="1014">
        <f>(B161*D161*G161*J161)/B162</f>
        <v>2.6703018500486864</v>
      </c>
      <c r="N161" s="1014"/>
      <c r="O161" s="1020" t="s">
        <v>189</v>
      </c>
      <c r="P161" s="124"/>
      <c r="Q161" s="125"/>
      <c r="R161" s="148"/>
    </row>
    <row r="162" spans="1:23" ht="18.95" customHeight="1">
      <c r="A162" s="1006"/>
      <c r="B162" s="1022">
        <f>N174+B176+B177+H176</f>
        <v>277.28999999999996</v>
      </c>
      <c r="C162" s="1022"/>
      <c r="D162" s="1022"/>
      <c r="E162" s="1022"/>
      <c r="F162" s="1022"/>
      <c r="G162" s="1022"/>
      <c r="H162" s="1022"/>
      <c r="I162" s="1022"/>
      <c r="J162" s="1022"/>
      <c r="K162" s="1022"/>
      <c r="L162" s="1019"/>
      <c r="M162" s="1014"/>
      <c r="N162" s="1014"/>
      <c r="O162" s="1021"/>
      <c r="P162" s="124"/>
      <c r="Q162" s="125"/>
      <c r="R162" s="148"/>
    </row>
    <row r="163" spans="1:23" ht="18.95" customHeight="1">
      <c r="A163" s="124"/>
      <c r="B163" s="110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78"/>
      <c r="O163" s="110"/>
      <c r="P163" s="124"/>
      <c r="Q163" s="125"/>
      <c r="R163" s="148"/>
    </row>
    <row r="164" spans="1:23" ht="18.95" customHeight="1">
      <c r="A164" s="1006" t="s">
        <v>190</v>
      </c>
      <c r="B164" s="126" t="s">
        <v>191</v>
      </c>
      <c r="C164" s="998" t="s">
        <v>192</v>
      </c>
      <c r="D164" s="998"/>
      <c r="E164" s="126"/>
      <c r="F164" s="1017">
        <f>ROUND(B167/B168*K169,2)</f>
        <v>17.14</v>
      </c>
      <c r="G164" s="1017"/>
      <c r="H164" s="998" t="s">
        <v>193</v>
      </c>
      <c r="I164" s="998"/>
      <c r="J164" s="998"/>
      <c r="K164" s="998"/>
      <c r="L164" s="998"/>
      <c r="M164" s="78"/>
      <c r="N164" s="78"/>
      <c r="O164" s="110"/>
      <c r="P164" s="124"/>
      <c r="Q164" s="125"/>
      <c r="R164" s="148"/>
      <c r="T164" s="1017"/>
      <c r="U164" s="1017"/>
      <c r="V164" s="145"/>
    </row>
    <row r="165" spans="1:23" ht="18.95" customHeight="1">
      <c r="A165" s="1006"/>
      <c r="B165" s="127" t="s">
        <v>194</v>
      </c>
      <c r="C165" s="998"/>
      <c r="D165" s="998"/>
      <c r="E165" s="126"/>
      <c r="F165" s="1017"/>
      <c r="G165" s="1017"/>
      <c r="H165" s="998"/>
      <c r="I165" s="998"/>
      <c r="J165" s="998"/>
      <c r="K165" s="998"/>
      <c r="L165" s="998"/>
      <c r="M165" s="78"/>
      <c r="N165" s="78"/>
      <c r="O165" s="110"/>
      <c r="P165" s="124"/>
      <c r="Q165" s="125"/>
      <c r="R165" s="148"/>
      <c r="T165" s="1017"/>
      <c r="U165" s="1017"/>
      <c r="V165" s="145"/>
    </row>
    <row r="166" spans="1:23" ht="18.95" customHeight="1">
      <c r="A166" s="124"/>
      <c r="B166" s="110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78"/>
      <c r="O166" s="110"/>
      <c r="P166" s="124"/>
      <c r="Q166" s="125"/>
      <c r="R166" s="148"/>
    </row>
    <row r="167" spans="1:23" ht="18.95" customHeight="1">
      <c r="A167" s="258" t="s">
        <v>195</v>
      </c>
      <c r="B167" s="993">
        <v>24</v>
      </c>
      <c r="C167" s="993"/>
      <c r="D167" s="1015" t="s">
        <v>117</v>
      </c>
      <c r="E167" s="1015"/>
      <c r="F167" s="1015"/>
      <c r="G167" s="1015"/>
      <c r="H167" s="1015"/>
      <c r="I167" s="1015"/>
      <c r="J167" s="1015"/>
      <c r="K167" s="1015"/>
      <c r="L167" s="1015"/>
      <c r="M167" s="110"/>
      <c r="N167" s="78"/>
      <c r="O167" s="110"/>
      <c r="P167" s="124"/>
      <c r="Q167" s="125"/>
      <c r="R167" s="148"/>
      <c r="T167" s="83" t="s">
        <v>216</v>
      </c>
      <c r="U167" s="83">
        <v>24</v>
      </c>
    </row>
    <row r="168" spans="1:23" ht="18.95" customHeight="1">
      <c r="A168" s="259" t="s">
        <v>196</v>
      </c>
      <c r="B168" s="998">
        <v>1.75</v>
      </c>
      <c r="C168" s="998"/>
      <c r="D168" s="1015" t="s">
        <v>116</v>
      </c>
      <c r="E168" s="1015"/>
      <c r="F168" s="1015"/>
      <c r="G168" s="1015"/>
      <c r="H168" s="1015"/>
      <c r="I168" s="1015"/>
      <c r="J168" s="1015"/>
      <c r="K168" s="1015"/>
      <c r="L168" s="110"/>
      <c r="M168" s="110"/>
      <c r="N168" s="78"/>
      <c r="O168" s="110"/>
      <c r="P168" s="124"/>
      <c r="Q168" s="125"/>
      <c r="R168" s="148"/>
      <c r="T168" s="83" t="s">
        <v>217</v>
      </c>
      <c r="U168" s="83">
        <v>1.75</v>
      </c>
      <c r="W168" s="83">
        <f>U167/U168*U169</f>
        <v>17.142857142857142</v>
      </c>
    </row>
    <row r="169" spans="1:23" ht="18.95" customHeight="1">
      <c r="A169" s="258" t="s">
        <v>197</v>
      </c>
      <c r="B169" s="998">
        <v>0.9</v>
      </c>
      <c r="C169" s="998"/>
      <c r="D169" s="1015" t="s">
        <v>198</v>
      </c>
      <c r="E169" s="1015"/>
      <c r="F169" s="1015"/>
      <c r="G169" s="1015"/>
      <c r="H169" s="110" t="s">
        <v>199</v>
      </c>
      <c r="I169" s="110"/>
      <c r="J169" s="110"/>
      <c r="K169" s="83">
        <v>1.25</v>
      </c>
      <c r="L169" s="110" t="s">
        <v>200</v>
      </c>
      <c r="M169" s="110"/>
      <c r="N169" s="110"/>
      <c r="O169" s="148"/>
      <c r="P169" s="124"/>
      <c r="Q169" s="125"/>
      <c r="R169" s="148"/>
      <c r="T169" s="83" t="s">
        <v>218</v>
      </c>
      <c r="U169" s="83">
        <v>1.25</v>
      </c>
    </row>
    <row r="170" spans="1:23" ht="18.95" customHeight="1">
      <c r="A170" s="258" t="s">
        <v>201</v>
      </c>
      <c r="B170" s="110" t="s">
        <v>219</v>
      </c>
      <c r="C170" s="110"/>
      <c r="D170" s="110"/>
      <c r="E170" s="110"/>
      <c r="F170" s="110"/>
      <c r="G170" s="110"/>
      <c r="H170" s="993">
        <f>1/K169</f>
        <v>0.8</v>
      </c>
      <c r="I170" s="993"/>
      <c r="J170" s="993"/>
      <c r="K170" s="110" t="s">
        <v>203</v>
      </c>
      <c r="M170" s="110"/>
      <c r="N170" s="110"/>
      <c r="O170" s="148"/>
      <c r="P170" s="124"/>
      <c r="Q170" s="125"/>
      <c r="R170" s="148"/>
      <c r="U170" s="120">
        <f>1/U169</f>
        <v>0.8</v>
      </c>
    </row>
    <row r="171" spans="1:23" ht="18.95" customHeight="1">
      <c r="A171" s="258"/>
      <c r="B171" s="111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78"/>
      <c r="O171" s="110"/>
      <c r="P171" s="124"/>
      <c r="Q171" s="125"/>
      <c r="R171" s="148"/>
    </row>
    <row r="172" spans="1:23" ht="18.95" customHeight="1">
      <c r="A172" s="1002" t="s">
        <v>204</v>
      </c>
      <c r="B172" s="1003"/>
      <c r="C172" s="1003"/>
      <c r="D172" s="1003"/>
      <c r="E172" s="1003"/>
      <c r="F172" s="1003"/>
      <c r="G172" s="1003"/>
      <c r="H172" s="1003"/>
      <c r="I172" s="149"/>
      <c r="J172" s="1004">
        <f>B162</f>
        <v>277.28999999999996</v>
      </c>
      <c r="K172" s="1004"/>
      <c r="L172" s="996" t="s">
        <v>205</v>
      </c>
      <c r="M172" s="996"/>
      <c r="N172" s="996"/>
      <c r="O172" s="1005"/>
      <c r="P172" s="124"/>
      <c r="Q172" s="125"/>
      <c r="R172" s="148"/>
    </row>
    <row r="173" spans="1:23" ht="18.95" customHeight="1">
      <c r="A173" s="258" t="s">
        <v>206</v>
      </c>
      <c r="B173" s="129">
        <v>0</v>
      </c>
      <c r="C173" s="129"/>
      <c r="D173" s="129"/>
      <c r="E173" s="129"/>
      <c r="F173" s="110"/>
      <c r="G173" s="110"/>
      <c r="H173" s="110"/>
      <c r="I173" s="110"/>
      <c r="J173" s="110"/>
      <c r="K173" s="110"/>
      <c r="L173" s="110"/>
      <c r="M173" s="110"/>
      <c r="N173" s="78"/>
      <c r="O173" s="110"/>
      <c r="P173" s="124"/>
      <c r="Q173" s="125"/>
      <c r="R173" s="148"/>
    </row>
    <row r="174" spans="1:23" ht="18.95" customHeight="1">
      <c r="A174" s="1006" t="s">
        <v>207</v>
      </c>
      <c r="B174" s="998" t="s">
        <v>208</v>
      </c>
      <c r="C174" s="1007">
        <f>운반거리및소요시간!D48</f>
        <v>120.3</v>
      </c>
      <c r="D174" s="1007"/>
      <c r="E174" s="1007"/>
      <c r="F174" s="993" t="s">
        <v>209</v>
      </c>
      <c r="G174" s="1007">
        <f>C174</f>
        <v>120.3</v>
      </c>
      <c r="H174" s="1007"/>
      <c r="I174" s="998" t="s">
        <v>210</v>
      </c>
      <c r="J174" s="998"/>
      <c r="K174" s="998">
        <v>60</v>
      </c>
      <c r="M174" s="1008" t="s">
        <v>174</v>
      </c>
      <c r="N174" s="1000">
        <f>ROUNDDOWN((C174/C175+G174/G175)*K174,2)</f>
        <v>275.58999999999997</v>
      </c>
      <c r="O174" s="1013"/>
      <c r="P174" s="124"/>
      <c r="Q174" s="125"/>
      <c r="R174" s="148"/>
    </row>
    <row r="175" spans="1:23" ht="18.95" customHeight="1">
      <c r="A175" s="1006"/>
      <c r="B175" s="998"/>
      <c r="C175" s="1014">
        <f>운반거리및소요시간산출표2!D10</f>
        <v>50</v>
      </c>
      <c r="D175" s="1014"/>
      <c r="E175" s="1014"/>
      <c r="F175" s="993"/>
      <c r="G175" s="1014">
        <f>운반거리및소요시간산출표2!E10</f>
        <v>55</v>
      </c>
      <c r="H175" s="1014"/>
      <c r="I175" s="998"/>
      <c r="J175" s="998"/>
      <c r="K175" s="998"/>
      <c r="M175" s="1008"/>
      <c r="N175" s="1000"/>
      <c r="O175" s="1013"/>
      <c r="P175" s="124"/>
      <c r="Q175" s="125"/>
      <c r="R175" s="148"/>
    </row>
    <row r="176" spans="1:23" ht="18.95" customHeight="1">
      <c r="A176" s="258" t="s">
        <v>211</v>
      </c>
      <c r="B176" s="1000">
        <v>1.05</v>
      </c>
      <c r="C176" s="1000"/>
      <c r="D176" s="130"/>
      <c r="E176" s="130"/>
      <c r="F176" s="110"/>
      <c r="G176" s="111" t="s">
        <v>212</v>
      </c>
      <c r="H176" s="1000">
        <v>0.5</v>
      </c>
      <c r="I176" s="1000"/>
      <c r="J176" s="1000"/>
      <c r="K176" s="1000"/>
      <c r="L176" s="110"/>
      <c r="M176" s="110"/>
      <c r="N176" s="78"/>
      <c r="O176" s="110"/>
      <c r="P176" s="124"/>
      <c r="Q176" s="125"/>
      <c r="R176" s="148"/>
    </row>
    <row r="177" spans="1:19" ht="18.95" customHeight="1">
      <c r="A177" s="258" t="s">
        <v>213</v>
      </c>
      <c r="B177" s="1000">
        <v>0.15</v>
      </c>
      <c r="C177" s="1000"/>
      <c r="D177" s="130"/>
      <c r="E177" s="130"/>
      <c r="F177" s="110"/>
      <c r="G177" s="110"/>
      <c r="H177" s="110"/>
      <c r="I177" s="110"/>
      <c r="J177" s="110"/>
      <c r="K177" s="110"/>
      <c r="L177" s="110"/>
      <c r="M177" s="110"/>
      <c r="N177" s="78"/>
      <c r="O177" s="110"/>
      <c r="P177" s="124"/>
      <c r="Q177" s="125"/>
      <c r="R177" s="148"/>
    </row>
    <row r="178" spans="1:19" ht="18.95" customHeight="1">
      <c r="A178" s="261"/>
      <c r="D178" s="130"/>
      <c r="E178" s="130"/>
      <c r="F178" s="110"/>
      <c r="G178" s="110"/>
      <c r="H178" s="110"/>
      <c r="I178" s="110"/>
      <c r="J178" s="110"/>
      <c r="K178" s="110"/>
      <c r="L178" s="110"/>
      <c r="M178" s="110"/>
      <c r="N178" s="78"/>
      <c r="O178" s="110"/>
      <c r="P178" s="124"/>
      <c r="Q178" s="125"/>
      <c r="R178" s="148"/>
    </row>
    <row r="179" spans="1:19" ht="18.95" customHeight="1">
      <c r="A179" s="1006" t="s">
        <v>214</v>
      </c>
      <c r="B179" s="994"/>
      <c r="C179" s="995">
        <f>'일위대가 집계표1'!$C$5</f>
        <v>44260</v>
      </c>
      <c r="D179" s="995"/>
      <c r="E179" s="995"/>
      <c r="F179" s="996" t="s">
        <v>176</v>
      </c>
      <c r="G179" s="996"/>
      <c r="H179" s="110"/>
      <c r="I179" s="110"/>
      <c r="J179" s="110"/>
      <c r="K179" s="110"/>
      <c r="L179" s="110"/>
      <c r="M179" s="995">
        <f>ROUNDDOWN(C179/H180,)</f>
        <v>16574</v>
      </c>
      <c r="N179" s="995"/>
      <c r="O179" s="133" t="s">
        <v>50</v>
      </c>
      <c r="P179" s="134">
        <f>ROUNDDOWN(M179/1.75,)</f>
        <v>9470</v>
      </c>
      <c r="Q179" s="135"/>
      <c r="R179" s="262"/>
      <c r="S179" s="151"/>
    </row>
    <row r="180" spans="1:19" ht="18.95" customHeight="1">
      <c r="A180" s="1006" t="s">
        <v>171</v>
      </c>
      <c r="B180" s="994"/>
      <c r="C180" s="995">
        <f>'일위대가 집계표1'!$D$5</f>
        <v>58203</v>
      </c>
      <c r="D180" s="995"/>
      <c r="E180" s="995"/>
      <c r="F180" s="996" t="s">
        <v>172</v>
      </c>
      <c r="G180" s="996"/>
      <c r="H180" s="1012">
        <f>M161</f>
        <v>2.6703018500486864</v>
      </c>
      <c r="I180" s="1012"/>
      <c r="J180" s="1012"/>
      <c r="K180" s="998" t="s">
        <v>215</v>
      </c>
      <c r="L180" s="998"/>
      <c r="M180" s="995">
        <f>ROUNDDOWN(C180/H180,)</f>
        <v>21796</v>
      </c>
      <c r="N180" s="995"/>
      <c r="O180" s="133" t="s">
        <v>50</v>
      </c>
      <c r="P180" s="134"/>
      <c r="Q180" s="135">
        <f>ROUNDDOWN(M180/1.75,)</f>
        <v>12454</v>
      </c>
      <c r="R180" s="262"/>
      <c r="S180" s="151"/>
    </row>
    <row r="181" spans="1:19" ht="18.95" customHeight="1">
      <c r="A181" s="1006" t="s">
        <v>175</v>
      </c>
      <c r="B181" s="994"/>
      <c r="C181" s="992">
        <f>'일위대가 집계표1'!$E$5</f>
        <v>32323</v>
      </c>
      <c r="D181" s="992"/>
      <c r="E181" s="992"/>
      <c r="F181" s="997" t="s">
        <v>176</v>
      </c>
      <c r="G181" s="997"/>
      <c r="H181" s="110"/>
      <c r="I181" s="110"/>
      <c r="J181" s="110"/>
      <c r="K181" s="110"/>
      <c r="L181" s="137"/>
      <c r="M181" s="992">
        <f>ROUNDDOWN(C181/H180,)</f>
        <v>12104</v>
      </c>
      <c r="N181" s="992"/>
      <c r="O181" s="138" t="s">
        <v>50</v>
      </c>
      <c r="P181" s="139"/>
      <c r="Q181" s="140"/>
      <c r="R181" s="263">
        <f>ROUNDDOWN(M181/1.75,)</f>
        <v>6916</v>
      </c>
      <c r="S181" s="151"/>
    </row>
    <row r="182" spans="1:19" ht="18.95" customHeight="1">
      <c r="A182" s="1009" t="s">
        <v>177</v>
      </c>
      <c r="B182" s="1010"/>
      <c r="C182" s="1010"/>
      <c r="D182" s="1010"/>
      <c r="E182" s="1010"/>
      <c r="F182" s="1010"/>
      <c r="G182" s="1010"/>
      <c r="H182" s="1010"/>
      <c r="I182" s="1010"/>
      <c r="J182" s="1010"/>
      <c r="K182" s="1010"/>
      <c r="L182" s="1010"/>
      <c r="M182" s="1010"/>
      <c r="N182" s="1010"/>
      <c r="O182" s="1011"/>
      <c r="P182" s="264">
        <f>SUM(P156:P181)</f>
        <v>9470</v>
      </c>
      <c r="Q182" s="264">
        <f>SUM(Q156:Q181)</f>
        <v>12454</v>
      </c>
      <c r="R182" s="264">
        <f>SUM(R156:R181)</f>
        <v>6916</v>
      </c>
    </row>
    <row r="183" spans="1:19" s="142" customFormat="1" ht="18.95" customHeight="1">
      <c r="A183" s="999" t="s">
        <v>178</v>
      </c>
      <c r="B183" s="999"/>
      <c r="C183" s="999"/>
      <c r="D183" s="999"/>
      <c r="E183" s="999"/>
      <c r="F183" s="999"/>
      <c r="G183" s="999"/>
      <c r="H183" s="999"/>
      <c r="I183" s="999"/>
      <c r="J183" s="999"/>
      <c r="K183" s="999"/>
      <c r="L183" s="999"/>
      <c r="M183" s="999"/>
      <c r="N183" s="999"/>
      <c r="O183" s="999"/>
      <c r="P183" s="999"/>
      <c r="Q183" s="999"/>
      <c r="R183" s="999"/>
      <c r="S183" s="141"/>
    </row>
    <row r="184" spans="1:19" s="142" customFormat="1" ht="18.95" customHeight="1">
      <c r="A184" s="999" t="s">
        <v>179</v>
      </c>
      <c r="B184" s="999"/>
      <c r="C184" s="999"/>
      <c r="D184" s="999"/>
      <c r="E184" s="999"/>
      <c r="F184" s="999"/>
      <c r="G184" s="999"/>
      <c r="H184" s="999"/>
      <c r="I184" s="999"/>
      <c r="J184" s="999"/>
      <c r="K184" s="999"/>
      <c r="L184" s="999"/>
      <c r="M184" s="999"/>
      <c r="N184" s="999"/>
      <c r="O184" s="999"/>
      <c r="P184" s="999"/>
      <c r="Q184" s="999"/>
      <c r="R184" s="999"/>
      <c r="S184" s="141"/>
    </row>
    <row r="185" spans="1:19" s="142" customFormat="1" ht="18.95" customHeight="1">
      <c r="A185" s="999" t="s">
        <v>180</v>
      </c>
      <c r="B185" s="999"/>
      <c r="C185" s="999"/>
      <c r="D185" s="999"/>
      <c r="E185" s="999"/>
      <c r="F185" s="999"/>
      <c r="G185" s="999"/>
      <c r="H185" s="999"/>
      <c r="I185" s="999"/>
      <c r="J185" s="999"/>
      <c r="K185" s="999"/>
      <c r="L185" s="999"/>
      <c r="M185" s="999"/>
      <c r="N185" s="999"/>
      <c r="O185" s="999"/>
      <c r="P185" s="999"/>
      <c r="Q185" s="999"/>
      <c r="R185" s="999"/>
      <c r="S185" s="141"/>
    </row>
    <row r="186" spans="1:19" s="142" customFormat="1" ht="18.95" customHeight="1">
      <c r="A186" s="999" t="s">
        <v>181</v>
      </c>
      <c r="B186" s="999"/>
      <c r="C186" s="999"/>
      <c r="D186" s="999"/>
      <c r="E186" s="999"/>
      <c r="F186" s="999"/>
      <c r="G186" s="999"/>
      <c r="H186" s="999"/>
      <c r="I186" s="999"/>
      <c r="J186" s="999"/>
      <c r="K186" s="999"/>
      <c r="L186" s="999"/>
      <c r="M186" s="999"/>
      <c r="N186" s="999"/>
      <c r="O186" s="999"/>
      <c r="P186" s="999"/>
      <c r="Q186" s="999"/>
      <c r="R186" s="999"/>
      <c r="S186" s="141"/>
    </row>
    <row r="187" spans="1:19" s="142" customFormat="1" ht="18.95" customHeight="1">
      <c r="A187" s="999" t="s">
        <v>182</v>
      </c>
      <c r="B187" s="999"/>
      <c r="C187" s="999"/>
      <c r="D187" s="999"/>
      <c r="E187" s="999"/>
      <c r="F187" s="999"/>
      <c r="G187" s="999"/>
      <c r="H187" s="999"/>
      <c r="I187" s="999"/>
      <c r="J187" s="999"/>
      <c r="K187" s="999"/>
      <c r="L187" s="999"/>
      <c r="M187" s="999"/>
      <c r="N187" s="999"/>
      <c r="O187" s="999"/>
      <c r="P187" s="999"/>
      <c r="Q187" s="999"/>
      <c r="R187" s="999"/>
      <c r="S187" s="141"/>
    </row>
    <row r="191" spans="1:19" ht="20.100000000000001" customHeight="1">
      <c r="A191" s="266" t="s">
        <v>322</v>
      </c>
      <c r="B191" s="110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1" t="s">
        <v>183</v>
      </c>
      <c r="S191" s="123">
        <v>8</v>
      </c>
    </row>
    <row r="192" spans="1:19" ht="20.100000000000001" customHeight="1">
      <c r="A192" s="1023" t="s">
        <v>308</v>
      </c>
      <c r="B192" s="1024"/>
      <c r="C192" s="1024"/>
      <c r="D192" s="1024"/>
      <c r="E192" s="1024"/>
      <c r="F192" s="1024"/>
      <c r="G192" s="1024"/>
      <c r="H192" s="1024"/>
      <c r="I192" s="1024"/>
      <c r="J192" s="1024"/>
      <c r="K192" s="1024"/>
      <c r="L192" s="1024"/>
      <c r="M192" s="1024"/>
      <c r="N192" s="1024"/>
      <c r="O192" s="1024"/>
      <c r="P192" s="1027" t="s">
        <v>309</v>
      </c>
      <c r="Q192" s="1027"/>
      <c r="R192" s="1027"/>
    </row>
    <row r="193" spans="1:22" ht="30" customHeight="1" thickBot="1">
      <c r="A193" s="1025"/>
      <c r="B193" s="1026"/>
      <c r="C193" s="1026"/>
      <c r="D193" s="1026"/>
      <c r="E193" s="1026"/>
      <c r="F193" s="1026"/>
      <c r="G193" s="1026"/>
      <c r="H193" s="1026"/>
      <c r="I193" s="1026"/>
      <c r="J193" s="1026"/>
      <c r="K193" s="1026"/>
      <c r="L193" s="1026"/>
      <c r="M193" s="1026"/>
      <c r="N193" s="1026"/>
      <c r="O193" s="1026"/>
      <c r="P193" s="265" t="s">
        <v>310</v>
      </c>
      <c r="Q193" s="265" t="s">
        <v>311</v>
      </c>
      <c r="R193" s="265" t="s">
        <v>312</v>
      </c>
    </row>
    <row r="194" spans="1:22" ht="18.95" customHeight="1" thickTop="1">
      <c r="A194" s="1028" t="s">
        <v>320</v>
      </c>
      <c r="B194" s="1029"/>
      <c r="C194" s="1029"/>
      <c r="D194" s="1029"/>
      <c r="E194" s="1029"/>
      <c r="F194" s="1029"/>
      <c r="G194" s="1029"/>
      <c r="H194" s="1029"/>
      <c r="I194" s="1029"/>
      <c r="J194" s="1029"/>
      <c r="K194" s="1029"/>
      <c r="L194" s="1029"/>
      <c r="M194" s="1029"/>
      <c r="N194" s="1029"/>
      <c r="O194" s="1030"/>
      <c r="P194" s="124"/>
      <c r="Q194" s="125"/>
      <c r="R194" s="148"/>
    </row>
    <row r="195" spans="1:22" ht="18.95" customHeight="1">
      <c r="A195" s="124"/>
      <c r="B195" s="110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78"/>
      <c r="O195" s="110"/>
      <c r="P195" s="124"/>
      <c r="Q195" s="125"/>
      <c r="R195" s="148"/>
    </row>
    <row r="196" spans="1:22" ht="18.95" customHeight="1">
      <c r="A196" s="1006" t="s">
        <v>184</v>
      </c>
      <c r="B196" s="998" t="s">
        <v>185</v>
      </c>
      <c r="C196" s="998"/>
      <c r="D196" s="998"/>
      <c r="E196" s="998"/>
      <c r="F196" s="998"/>
      <c r="G196" s="998"/>
      <c r="H196" s="110"/>
      <c r="I196" s="110"/>
      <c r="J196" s="110"/>
      <c r="K196" s="110"/>
      <c r="L196" s="110"/>
      <c r="M196" s="110"/>
      <c r="N196" s="78"/>
      <c r="O196" s="110"/>
      <c r="P196" s="124"/>
      <c r="Q196" s="125"/>
      <c r="R196" s="148"/>
    </row>
    <row r="197" spans="1:22" ht="18.95" customHeight="1">
      <c r="A197" s="1006"/>
      <c r="B197" s="1031" t="s">
        <v>186</v>
      </c>
      <c r="C197" s="1031"/>
      <c r="D197" s="1031"/>
      <c r="E197" s="1031"/>
      <c r="F197" s="1031"/>
      <c r="G197" s="1031"/>
      <c r="H197" s="110"/>
      <c r="I197" s="110"/>
      <c r="J197" s="110"/>
      <c r="K197" s="110"/>
      <c r="L197" s="110"/>
      <c r="M197" s="110"/>
      <c r="N197" s="78"/>
      <c r="O197" s="110"/>
      <c r="P197" s="124"/>
      <c r="Q197" s="125"/>
      <c r="R197" s="148"/>
    </row>
    <row r="198" spans="1:22" ht="18.95" customHeight="1">
      <c r="A198" s="258"/>
      <c r="B198" s="111"/>
      <c r="C198" s="111"/>
      <c r="D198" s="111"/>
      <c r="E198" s="111"/>
      <c r="F198" s="126"/>
      <c r="G198" s="110"/>
      <c r="H198" s="110"/>
      <c r="I198" s="110"/>
      <c r="J198" s="110"/>
      <c r="K198" s="110"/>
      <c r="L198" s="110"/>
      <c r="M198" s="110"/>
      <c r="N198" s="78"/>
      <c r="O198" s="110"/>
      <c r="P198" s="124"/>
      <c r="Q198" s="125"/>
      <c r="R198" s="148"/>
    </row>
    <row r="199" spans="1:22" ht="18.95" customHeight="1">
      <c r="A199" s="1006" t="s">
        <v>187</v>
      </c>
      <c r="B199" s="137">
        <v>60</v>
      </c>
      <c r="C199" s="137" t="s">
        <v>188</v>
      </c>
      <c r="D199" s="137">
        <f>F202</f>
        <v>3.57</v>
      </c>
      <c r="E199" s="137"/>
      <c r="F199" s="137" t="s">
        <v>188</v>
      </c>
      <c r="G199" s="143">
        <f>H208</f>
        <v>0.8</v>
      </c>
      <c r="H199" s="144" t="s">
        <v>188</v>
      </c>
      <c r="I199" s="144"/>
      <c r="J199" s="1018">
        <f>B207</f>
        <v>0.9</v>
      </c>
      <c r="K199" s="1018"/>
      <c r="L199" s="1019" t="s">
        <v>187</v>
      </c>
      <c r="M199" s="1014">
        <f>(B199*D199*G199*J199)/B200</f>
        <v>3.7892874692874701</v>
      </c>
      <c r="N199" s="1014"/>
      <c r="O199" s="1020" t="s">
        <v>189</v>
      </c>
      <c r="P199" s="124"/>
      <c r="Q199" s="125"/>
      <c r="R199" s="148"/>
    </row>
    <row r="200" spans="1:22" ht="18.95" customHeight="1">
      <c r="A200" s="1006"/>
      <c r="B200" s="1022">
        <f>N212+B214+B215+H214</f>
        <v>40.699999999999996</v>
      </c>
      <c r="C200" s="1022"/>
      <c r="D200" s="1022"/>
      <c r="E200" s="1022"/>
      <c r="F200" s="1022"/>
      <c r="G200" s="1022"/>
      <c r="H200" s="1022"/>
      <c r="I200" s="1022"/>
      <c r="J200" s="1022"/>
      <c r="K200" s="1022"/>
      <c r="L200" s="1019"/>
      <c r="M200" s="1014"/>
      <c r="N200" s="1014"/>
      <c r="O200" s="1021"/>
      <c r="P200" s="124"/>
      <c r="Q200" s="125"/>
      <c r="R200" s="148"/>
    </row>
    <row r="201" spans="1:22" ht="18.95" customHeight="1">
      <c r="A201" s="124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78"/>
      <c r="O201" s="110"/>
      <c r="P201" s="124"/>
      <c r="Q201" s="125"/>
      <c r="R201" s="148"/>
    </row>
    <row r="202" spans="1:22" ht="18.95" customHeight="1">
      <c r="A202" s="1006" t="s">
        <v>190</v>
      </c>
      <c r="B202" s="126" t="s">
        <v>191</v>
      </c>
      <c r="C202" s="998" t="s">
        <v>192</v>
      </c>
      <c r="D202" s="998"/>
      <c r="E202" s="126"/>
      <c r="F202" s="1017">
        <f>ROUND(B205/B206*K207,2)</f>
        <v>3.57</v>
      </c>
      <c r="G202" s="1017"/>
      <c r="H202" s="998" t="s">
        <v>193</v>
      </c>
      <c r="I202" s="998"/>
      <c r="J202" s="998"/>
      <c r="K202" s="998"/>
      <c r="L202" s="998"/>
      <c r="M202" s="78"/>
      <c r="N202" s="78"/>
      <c r="O202" s="110"/>
      <c r="P202" s="124"/>
      <c r="Q202" s="125"/>
      <c r="R202" s="148"/>
      <c r="T202" s="1017"/>
      <c r="U202" s="1017"/>
      <c r="V202" s="145"/>
    </row>
    <row r="203" spans="1:22" ht="18.95" customHeight="1">
      <c r="A203" s="1006"/>
      <c r="B203" s="127" t="s">
        <v>194</v>
      </c>
      <c r="C203" s="998"/>
      <c r="D203" s="998"/>
      <c r="E203" s="126"/>
      <c r="F203" s="1017"/>
      <c r="G203" s="1017"/>
      <c r="H203" s="998"/>
      <c r="I203" s="998"/>
      <c r="J203" s="998"/>
      <c r="K203" s="998"/>
      <c r="L203" s="998"/>
      <c r="M203" s="78"/>
      <c r="N203" s="78"/>
      <c r="O203" s="110"/>
      <c r="P203" s="124"/>
      <c r="Q203" s="125"/>
      <c r="R203" s="148"/>
      <c r="T203" s="1017"/>
      <c r="U203" s="1017"/>
      <c r="V203" s="145"/>
    </row>
    <row r="204" spans="1:22" ht="18.95" customHeight="1">
      <c r="A204" s="124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78"/>
      <c r="O204" s="110"/>
      <c r="P204" s="124"/>
      <c r="Q204" s="125"/>
      <c r="R204" s="148"/>
    </row>
    <row r="205" spans="1:22" ht="18.95" customHeight="1">
      <c r="A205" s="258" t="s">
        <v>195</v>
      </c>
      <c r="B205" s="993">
        <v>5</v>
      </c>
      <c r="C205" s="993"/>
      <c r="D205" s="1015" t="s">
        <v>117</v>
      </c>
      <c r="E205" s="1015"/>
      <c r="F205" s="1015"/>
      <c r="G205" s="1015"/>
      <c r="H205" s="1015"/>
      <c r="I205" s="1015"/>
      <c r="J205" s="1015"/>
      <c r="K205" s="1015"/>
      <c r="L205" s="1015"/>
      <c r="M205" s="110"/>
      <c r="N205" s="78"/>
      <c r="O205" s="110"/>
      <c r="P205" s="124"/>
      <c r="Q205" s="125"/>
      <c r="R205" s="148"/>
    </row>
    <row r="206" spans="1:22" ht="18.95" customHeight="1">
      <c r="A206" s="259" t="s">
        <v>196</v>
      </c>
      <c r="B206" s="998">
        <v>1.75</v>
      </c>
      <c r="C206" s="998"/>
      <c r="D206" s="1015" t="s">
        <v>116</v>
      </c>
      <c r="E206" s="1015"/>
      <c r="F206" s="1016"/>
      <c r="G206" s="1016"/>
      <c r="H206" s="1016"/>
      <c r="I206" s="1016"/>
      <c r="J206" s="1016"/>
      <c r="K206" s="1016"/>
      <c r="L206" s="110"/>
      <c r="M206" s="110"/>
      <c r="N206" s="78"/>
      <c r="O206" s="110"/>
      <c r="P206" s="124"/>
      <c r="Q206" s="125"/>
      <c r="R206" s="148"/>
    </row>
    <row r="207" spans="1:22" ht="18.95" customHeight="1">
      <c r="A207" s="258" t="s">
        <v>197</v>
      </c>
      <c r="B207" s="998">
        <v>0.9</v>
      </c>
      <c r="C207" s="998"/>
      <c r="D207" s="1015" t="s">
        <v>198</v>
      </c>
      <c r="E207" s="1015"/>
      <c r="F207" s="1015"/>
      <c r="G207" s="1015"/>
      <c r="H207" s="110" t="s">
        <v>199</v>
      </c>
      <c r="I207" s="110"/>
      <c r="J207" s="110"/>
      <c r="K207" s="83">
        <v>1.25</v>
      </c>
      <c r="L207" s="110" t="s">
        <v>200</v>
      </c>
      <c r="M207" s="110"/>
      <c r="N207" s="110"/>
      <c r="O207" s="148"/>
      <c r="P207" s="124"/>
      <c r="Q207" s="125"/>
      <c r="R207" s="148"/>
    </row>
    <row r="208" spans="1:22" ht="18.95" customHeight="1">
      <c r="A208" s="258" t="s">
        <v>201</v>
      </c>
      <c r="B208" s="110" t="s">
        <v>202</v>
      </c>
      <c r="C208" s="110"/>
      <c r="D208" s="110"/>
      <c r="E208" s="110"/>
      <c r="F208" s="110"/>
      <c r="G208" s="110"/>
      <c r="H208" s="1001">
        <f>1/1.25</f>
        <v>0.8</v>
      </c>
      <c r="I208" s="1001"/>
      <c r="J208" s="1001"/>
      <c r="K208" s="110" t="s">
        <v>203</v>
      </c>
      <c r="M208" s="110"/>
      <c r="N208" s="110"/>
      <c r="O208" s="148"/>
      <c r="P208" s="124"/>
      <c r="Q208" s="125"/>
      <c r="R208" s="148"/>
      <c r="U208" s="128"/>
    </row>
    <row r="209" spans="1:19" ht="18.95" customHeight="1">
      <c r="A209" s="258"/>
      <c r="B209" s="111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78"/>
      <c r="O209" s="110"/>
      <c r="P209" s="124"/>
      <c r="Q209" s="125"/>
      <c r="R209" s="148"/>
    </row>
    <row r="210" spans="1:19" ht="18.95" customHeight="1">
      <c r="A210" s="1002" t="s">
        <v>204</v>
      </c>
      <c r="B210" s="1003"/>
      <c r="C210" s="1003"/>
      <c r="D210" s="1003"/>
      <c r="E210" s="1003"/>
      <c r="F210" s="1003"/>
      <c r="G210" s="1003"/>
      <c r="H210" s="1003"/>
      <c r="I210" s="149"/>
      <c r="J210" s="1004">
        <f>B200</f>
        <v>40.699999999999996</v>
      </c>
      <c r="K210" s="1004"/>
      <c r="L210" s="996" t="s">
        <v>205</v>
      </c>
      <c r="M210" s="996"/>
      <c r="N210" s="996"/>
      <c r="O210" s="1005"/>
      <c r="P210" s="124"/>
      <c r="Q210" s="125"/>
      <c r="R210" s="148"/>
    </row>
    <row r="211" spans="1:19" ht="18.95" customHeight="1">
      <c r="A211" s="258" t="s">
        <v>206</v>
      </c>
      <c r="B211" s="129">
        <v>0</v>
      </c>
      <c r="C211" s="129"/>
      <c r="D211" s="129"/>
      <c r="E211" s="129"/>
      <c r="F211" s="110"/>
      <c r="G211" s="110"/>
      <c r="H211" s="110"/>
      <c r="I211" s="110"/>
      <c r="J211" s="110"/>
      <c r="K211" s="110"/>
      <c r="L211" s="110"/>
      <c r="M211" s="110"/>
      <c r="N211" s="78"/>
      <c r="O211" s="110"/>
      <c r="P211" s="124"/>
      <c r="Q211" s="125"/>
      <c r="R211" s="148"/>
    </row>
    <row r="212" spans="1:19" ht="18.95" customHeight="1">
      <c r="A212" s="1006" t="s">
        <v>207</v>
      </c>
      <c r="B212" s="998" t="s">
        <v>208</v>
      </c>
      <c r="C212" s="1007">
        <f>운반거리및소요시간!D68</f>
        <v>10.5</v>
      </c>
      <c r="D212" s="1007"/>
      <c r="E212" s="146"/>
      <c r="F212" s="993" t="s">
        <v>209</v>
      </c>
      <c r="G212" s="1007">
        <f>C212</f>
        <v>10.5</v>
      </c>
      <c r="H212" s="1007"/>
      <c r="I212" s="998" t="s">
        <v>210</v>
      </c>
      <c r="J212" s="998"/>
      <c r="K212" s="998">
        <v>60</v>
      </c>
      <c r="M212" s="1008" t="s">
        <v>174</v>
      </c>
      <c r="N212" s="1000">
        <f>ROUNDDOWN((C212/C213+G212/G213)*K212,2)</f>
        <v>39</v>
      </c>
      <c r="O212" s="1013"/>
      <c r="P212" s="124"/>
      <c r="Q212" s="125"/>
      <c r="R212" s="148"/>
    </row>
    <row r="213" spans="1:19" ht="18.95" customHeight="1">
      <c r="A213" s="1006"/>
      <c r="B213" s="998"/>
      <c r="C213" s="1014">
        <f>운반거리및소요시간산출표2!D6</f>
        <v>30</v>
      </c>
      <c r="D213" s="1014"/>
      <c r="E213" s="554"/>
      <c r="F213" s="993"/>
      <c r="G213" s="1014">
        <f>운반거리및소요시간산출표2!E6</f>
        <v>35</v>
      </c>
      <c r="H213" s="1014"/>
      <c r="I213" s="998"/>
      <c r="J213" s="998"/>
      <c r="K213" s="998"/>
      <c r="M213" s="1008"/>
      <c r="N213" s="1000"/>
      <c r="O213" s="1013"/>
      <c r="P213" s="124"/>
      <c r="Q213" s="125"/>
      <c r="R213" s="148"/>
    </row>
    <row r="214" spans="1:19" ht="18.95" customHeight="1">
      <c r="A214" s="258" t="s">
        <v>211</v>
      </c>
      <c r="B214" s="1000">
        <v>1.05</v>
      </c>
      <c r="C214" s="1000"/>
      <c r="D214" s="130"/>
      <c r="E214" s="130"/>
      <c r="F214" s="110"/>
      <c r="G214" s="111" t="s">
        <v>212</v>
      </c>
      <c r="H214" s="1000">
        <v>0.5</v>
      </c>
      <c r="I214" s="1000"/>
      <c r="J214" s="1000"/>
      <c r="K214" s="1000"/>
      <c r="L214" s="110"/>
      <c r="M214" s="110"/>
      <c r="N214" s="78"/>
      <c r="O214" s="110"/>
      <c r="P214" s="124"/>
      <c r="Q214" s="125"/>
      <c r="R214" s="148"/>
    </row>
    <row r="215" spans="1:19" ht="18.95" customHeight="1">
      <c r="A215" s="258" t="s">
        <v>213</v>
      </c>
      <c r="B215" s="1000">
        <v>0.15</v>
      </c>
      <c r="C215" s="1000"/>
      <c r="D215" s="130"/>
      <c r="E215" s="130"/>
      <c r="F215" s="110"/>
      <c r="G215" s="110"/>
      <c r="H215" s="110"/>
      <c r="I215" s="110"/>
      <c r="J215" s="110"/>
      <c r="K215" s="110"/>
      <c r="L215" s="110"/>
      <c r="M215" s="110"/>
      <c r="N215" s="78"/>
      <c r="O215" s="110"/>
      <c r="P215" s="124"/>
      <c r="Q215" s="125"/>
      <c r="R215" s="148"/>
    </row>
    <row r="216" spans="1:19" ht="18.95" customHeight="1">
      <c r="A216" s="261"/>
      <c r="D216" s="130"/>
      <c r="E216" s="130"/>
      <c r="F216" s="110"/>
      <c r="G216" s="110"/>
      <c r="H216" s="110"/>
      <c r="I216" s="110"/>
      <c r="J216" s="110"/>
      <c r="K216" s="110"/>
      <c r="L216" s="110"/>
      <c r="M216" s="110"/>
      <c r="N216" s="78"/>
      <c r="O216" s="110"/>
      <c r="P216" s="124"/>
      <c r="Q216" s="125"/>
      <c r="R216" s="148"/>
    </row>
    <row r="217" spans="1:19" ht="18.95" customHeight="1">
      <c r="A217" s="1006" t="s">
        <v>214</v>
      </c>
      <c r="B217" s="994"/>
      <c r="C217" s="995">
        <f>'일위대가 집계표1'!$C$7</f>
        <v>9621</v>
      </c>
      <c r="D217" s="995"/>
      <c r="E217" s="150"/>
      <c r="F217" s="996" t="s">
        <v>176</v>
      </c>
      <c r="G217" s="996"/>
      <c r="H217" s="110"/>
      <c r="I217" s="110"/>
      <c r="J217" s="110"/>
      <c r="K217" s="110"/>
      <c r="L217" s="110"/>
      <c r="M217" s="995">
        <f>ROUNDDOWN(C217/H218,)</f>
        <v>2538</v>
      </c>
      <c r="N217" s="995"/>
      <c r="O217" s="133" t="s">
        <v>50</v>
      </c>
      <c r="P217" s="134">
        <f>ROUNDDOWN(M217/1.75,)</f>
        <v>1450</v>
      </c>
      <c r="Q217" s="135"/>
      <c r="R217" s="262"/>
      <c r="S217" s="151"/>
    </row>
    <row r="218" spans="1:19" ht="18.95" customHeight="1">
      <c r="A218" s="1006" t="s">
        <v>171</v>
      </c>
      <c r="B218" s="994"/>
      <c r="C218" s="995">
        <f>'일위대가 집계표1'!$D$7</f>
        <v>50062</v>
      </c>
      <c r="D218" s="995"/>
      <c r="E218" s="150"/>
      <c r="F218" s="996" t="s">
        <v>172</v>
      </c>
      <c r="G218" s="996"/>
      <c r="H218" s="1012">
        <f>M199</f>
        <v>3.7892874692874701</v>
      </c>
      <c r="I218" s="1012"/>
      <c r="J218" s="1012"/>
      <c r="K218" s="998" t="s">
        <v>215</v>
      </c>
      <c r="L218" s="998"/>
      <c r="M218" s="995">
        <f>ROUNDDOWN(C218/H218,)</f>
        <v>13211</v>
      </c>
      <c r="N218" s="995"/>
      <c r="O218" s="133" t="s">
        <v>50</v>
      </c>
      <c r="P218" s="134"/>
      <c r="Q218" s="135">
        <f>ROUNDDOWN(M218/1.75,)</f>
        <v>7549</v>
      </c>
      <c r="R218" s="262"/>
      <c r="S218" s="151"/>
    </row>
    <row r="219" spans="1:19" ht="18.95" customHeight="1">
      <c r="A219" s="1006" t="s">
        <v>175</v>
      </c>
      <c r="B219" s="994"/>
      <c r="C219" s="992">
        <f>'일위대가 집계표1'!$E$7</f>
        <v>7472</v>
      </c>
      <c r="D219" s="992"/>
      <c r="E219" s="152"/>
      <c r="F219" s="997" t="s">
        <v>176</v>
      </c>
      <c r="G219" s="997"/>
      <c r="H219" s="110"/>
      <c r="I219" s="110"/>
      <c r="J219" s="110"/>
      <c r="K219" s="110"/>
      <c r="L219" s="137"/>
      <c r="M219" s="992">
        <f>ROUNDDOWN(C219/H218,)</f>
        <v>1971</v>
      </c>
      <c r="N219" s="992"/>
      <c r="O219" s="138" t="s">
        <v>50</v>
      </c>
      <c r="P219" s="139"/>
      <c r="Q219" s="140"/>
      <c r="R219" s="263">
        <f>ROUNDDOWN(M219/1.75,)</f>
        <v>1126</v>
      </c>
      <c r="S219" s="151"/>
    </row>
    <row r="220" spans="1:19" ht="18.95" customHeight="1">
      <c r="A220" s="1009" t="s">
        <v>177</v>
      </c>
      <c r="B220" s="1010"/>
      <c r="C220" s="1010"/>
      <c r="D220" s="1010"/>
      <c r="E220" s="1010"/>
      <c r="F220" s="1010"/>
      <c r="G220" s="1010"/>
      <c r="H220" s="1010"/>
      <c r="I220" s="1010"/>
      <c r="J220" s="1010"/>
      <c r="K220" s="1010"/>
      <c r="L220" s="1010"/>
      <c r="M220" s="1010"/>
      <c r="N220" s="1010"/>
      <c r="O220" s="1011"/>
      <c r="P220" s="264">
        <f>SUM(P194:P219)</f>
        <v>1450</v>
      </c>
      <c r="Q220" s="264">
        <f>SUM(Q194:Q219)</f>
        <v>7549</v>
      </c>
      <c r="R220" s="264">
        <f>SUM(R194:R219)</f>
        <v>1126</v>
      </c>
    </row>
    <row r="221" spans="1:19" s="142" customFormat="1" ht="18.95" customHeight="1">
      <c r="A221" s="999" t="s">
        <v>178</v>
      </c>
      <c r="B221" s="999"/>
      <c r="C221" s="999"/>
      <c r="D221" s="999"/>
      <c r="E221" s="999"/>
      <c r="F221" s="999"/>
      <c r="G221" s="999"/>
      <c r="H221" s="999"/>
      <c r="I221" s="999"/>
      <c r="J221" s="999"/>
      <c r="K221" s="999"/>
      <c r="L221" s="999"/>
      <c r="M221" s="999"/>
      <c r="N221" s="999"/>
      <c r="O221" s="999"/>
      <c r="P221" s="999"/>
      <c r="Q221" s="999"/>
      <c r="R221" s="999"/>
      <c r="S221" s="141"/>
    </row>
    <row r="222" spans="1:19" s="142" customFormat="1" ht="18.95" customHeight="1">
      <c r="A222" s="999" t="s">
        <v>179</v>
      </c>
      <c r="B222" s="999"/>
      <c r="C222" s="999"/>
      <c r="D222" s="999"/>
      <c r="E222" s="999"/>
      <c r="F222" s="999"/>
      <c r="G222" s="999"/>
      <c r="H222" s="999"/>
      <c r="I222" s="999"/>
      <c r="J222" s="999"/>
      <c r="K222" s="999"/>
      <c r="L222" s="999"/>
      <c r="M222" s="999"/>
      <c r="N222" s="999"/>
      <c r="O222" s="999"/>
      <c r="P222" s="999"/>
      <c r="Q222" s="999"/>
      <c r="R222" s="999"/>
      <c r="S222" s="141"/>
    </row>
    <row r="223" spans="1:19" s="142" customFormat="1" ht="18.95" customHeight="1">
      <c r="A223" s="999" t="s">
        <v>180</v>
      </c>
      <c r="B223" s="999"/>
      <c r="C223" s="999"/>
      <c r="D223" s="999"/>
      <c r="E223" s="999"/>
      <c r="F223" s="999"/>
      <c r="G223" s="999"/>
      <c r="H223" s="999"/>
      <c r="I223" s="999"/>
      <c r="J223" s="999"/>
      <c r="K223" s="999"/>
      <c r="L223" s="999"/>
      <c r="M223" s="999"/>
      <c r="N223" s="999"/>
      <c r="O223" s="999"/>
      <c r="P223" s="999"/>
      <c r="Q223" s="999"/>
      <c r="R223" s="999"/>
      <c r="S223" s="141"/>
    </row>
    <row r="224" spans="1:19" s="142" customFormat="1" ht="18.95" customHeight="1">
      <c r="A224" s="999" t="s">
        <v>181</v>
      </c>
      <c r="B224" s="999"/>
      <c r="C224" s="999"/>
      <c r="D224" s="999"/>
      <c r="E224" s="999"/>
      <c r="F224" s="999"/>
      <c r="G224" s="999"/>
      <c r="H224" s="999"/>
      <c r="I224" s="999"/>
      <c r="J224" s="999"/>
      <c r="K224" s="999"/>
      <c r="L224" s="999"/>
      <c r="M224" s="999"/>
      <c r="N224" s="999"/>
      <c r="O224" s="999"/>
      <c r="P224" s="999"/>
      <c r="Q224" s="999"/>
      <c r="R224" s="999"/>
      <c r="S224" s="141"/>
    </row>
    <row r="225" spans="1:22" s="142" customFormat="1" ht="18.95" customHeight="1">
      <c r="A225" s="999" t="s">
        <v>182</v>
      </c>
      <c r="B225" s="999"/>
      <c r="C225" s="999"/>
      <c r="D225" s="999"/>
      <c r="E225" s="999"/>
      <c r="F225" s="999"/>
      <c r="G225" s="999"/>
      <c r="H225" s="999"/>
      <c r="I225" s="999"/>
      <c r="J225" s="999"/>
      <c r="K225" s="999"/>
      <c r="L225" s="999"/>
      <c r="M225" s="999"/>
      <c r="N225" s="999"/>
      <c r="O225" s="999"/>
      <c r="P225" s="999"/>
      <c r="Q225" s="999"/>
      <c r="R225" s="999"/>
      <c r="S225" s="141"/>
    </row>
    <row r="229" spans="1:22" ht="20.100000000000001" customHeight="1">
      <c r="A229" s="266" t="s">
        <v>323</v>
      </c>
      <c r="B229" s="110"/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1" t="s">
        <v>183</v>
      </c>
      <c r="S229" s="123">
        <v>9</v>
      </c>
    </row>
    <row r="230" spans="1:22" ht="20.100000000000001" customHeight="1">
      <c r="A230" s="1023" t="s">
        <v>308</v>
      </c>
      <c r="B230" s="1024"/>
      <c r="C230" s="1024"/>
      <c r="D230" s="1024"/>
      <c r="E230" s="1024"/>
      <c r="F230" s="1024"/>
      <c r="G230" s="1024"/>
      <c r="H230" s="1024"/>
      <c r="I230" s="1024"/>
      <c r="J230" s="1024"/>
      <c r="K230" s="1024"/>
      <c r="L230" s="1024"/>
      <c r="M230" s="1024"/>
      <c r="N230" s="1024"/>
      <c r="O230" s="1024"/>
      <c r="P230" s="1027" t="s">
        <v>309</v>
      </c>
      <c r="Q230" s="1027"/>
      <c r="R230" s="1027"/>
    </row>
    <row r="231" spans="1:22" ht="30" customHeight="1" thickBot="1">
      <c r="A231" s="1025"/>
      <c r="B231" s="1026"/>
      <c r="C231" s="1026"/>
      <c r="D231" s="1026"/>
      <c r="E231" s="1026"/>
      <c r="F231" s="1026"/>
      <c r="G231" s="1026"/>
      <c r="H231" s="1026"/>
      <c r="I231" s="1026"/>
      <c r="J231" s="1026"/>
      <c r="K231" s="1026"/>
      <c r="L231" s="1026"/>
      <c r="M231" s="1026"/>
      <c r="N231" s="1026"/>
      <c r="O231" s="1026"/>
      <c r="P231" s="265" t="s">
        <v>310</v>
      </c>
      <c r="Q231" s="265" t="s">
        <v>311</v>
      </c>
      <c r="R231" s="265" t="s">
        <v>312</v>
      </c>
    </row>
    <row r="232" spans="1:22" ht="18.95" customHeight="1" thickTop="1">
      <c r="A232" s="1028" t="s">
        <v>319</v>
      </c>
      <c r="B232" s="1029"/>
      <c r="C232" s="1029"/>
      <c r="D232" s="1029"/>
      <c r="E232" s="1029"/>
      <c r="F232" s="1029"/>
      <c r="G232" s="1029"/>
      <c r="H232" s="1029"/>
      <c r="I232" s="1029"/>
      <c r="J232" s="1029"/>
      <c r="K232" s="1029"/>
      <c r="L232" s="1029"/>
      <c r="M232" s="1029"/>
      <c r="N232" s="1029"/>
      <c r="O232" s="1030"/>
      <c r="P232" s="124"/>
      <c r="Q232" s="125"/>
      <c r="R232" s="148"/>
    </row>
    <row r="233" spans="1:22" ht="18.95" customHeight="1">
      <c r="A233" s="124"/>
      <c r="B233" s="110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78"/>
      <c r="O233" s="110"/>
      <c r="P233" s="124"/>
      <c r="Q233" s="125"/>
      <c r="R233" s="148"/>
    </row>
    <row r="234" spans="1:22" ht="18.95" customHeight="1">
      <c r="A234" s="1006" t="s">
        <v>184</v>
      </c>
      <c r="B234" s="998" t="s">
        <v>185</v>
      </c>
      <c r="C234" s="998"/>
      <c r="D234" s="998"/>
      <c r="E234" s="998"/>
      <c r="F234" s="998"/>
      <c r="G234" s="998"/>
      <c r="H234" s="110"/>
      <c r="I234" s="110"/>
      <c r="J234" s="110"/>
      <c r="K234" s="110"/>
      <c r="L234" s="110"/>
      <c r="M234" s="110"/>
      <c r="N234" s="78"/>
      <c r="O234" s="110"/>
      <c r="P234" s="124"/>
      <c r="Q234" s="125"/>
      <c r="R234" s="148"/>
    </row>
    <row r="235" spans="1:22" ht="18.95" customHeight="1">
      <c r="A235" s="1006"/>
      <c r="B235" s="1031" t="s">
        <v>186</v>
      </c>
      <c r="C235" s="1031"/>
      <c r="D235" s="1031"/>
      <c r="E235" s="1031"/>
      <c r="F235" s="1031"/>
      <c r="G235" s="1031"/>
      <c r="H235" s="110"/>
      <c r="I235" s="110"/>
      <c r="J235" s="110"/>
      <c r="K235" s="110"/>
      <c r="L235" s="110"/>
      <c r="M235" s="110"/>
      <c r="N235" s="78"/>
      <c r="O235" s="110"/>
      <c r="P235" s="124"/>
      <c r="Q235" s="125"/>
      <c r="R235" s="148"/>
    </row>
    <row r="236" spans="1:22" ht="18.95" customHeight="1">
      <c r="A236" s="258"/>
      <c r="B236" s="111"/>
      <c r="C236" s="111"/>
      <c r="D236" s="111"/>
      <c r="E236" s="111"/>
      <c r="F236" s="126"/>
      <c r="G236" s="110"/>
      <c r="H236" s="110"/>
      <c r="I236" s="110"/>
      <c r="J236" s="110"/>
      <c r="K236" s="110"/>
      <c r="L236" s="110"/>
      <c r="M236" s="110"/>
      <c r="N236" s="78"/>
      <c r="O236" s="110"/>
      <c r="P236" s="124"/>
      <c r="Q236" s="125"/>
      <c r="R236" s="148"/>
    </row>
    <row r="237" spans="1:22" ht="18.95" customHeight="1">
      <c r="A237" s="1006" t="s">
        <v>187</v>
      </c>
      <c r="B237" s="137">
        <v>60</v>
      </c>
      <c r="C237" s="137" t="s">
        <v>188</v>
      </c>
      <c r="D237" s="1007">
        <f>F240</f>
        <v>17.14</v>
      </c>
      <c r="E237" s="1007"/>
      <c r="F237" s="137" t="s">
        <v>188</v>
      </c>
      <c r="G237" s="143">
        <f>H246</f>
        <v>0.8</v>
      </c>
      <c r="H237" s="1018" t="s">
        <v>188</v>
      </c>
      <c r="I237" s="1018"/>
      <c r="J237" s="1018">
        <f>B245</f>
        <v>0.9</v>
      </c>
      <c r="K237" s="1018"/>
      <c r="L237" s="1019" t="s">
        <v>187</v>
      </c>
      <c r="M237" s="1014">
        <f>(B237*D237*G237*J237)/B238</f>
        <v>1.7124540345521406</v>
      </c>
      <c r="N237" s="1014"/>
      <c r="O237" s="1020" t="s">
        <v>189</v>
      </c>
      <c r="P237" s="124"/>
      <c r="Q237" s="125"/>
      <c r="R237" s="148"/>
    </row>
    <row r="238" spans="1:22" ht="18.95" customHeight="1">
      <c r="A238" s="1006"/>
      <c r="B238" s="1022">
        <f>N250+B252+B253+H252</f>
        <v>432.39</v>
      </c>
      <c r="C238" s="1022"/>
      <c r="D238" s="1022"/>
      <c r="E238" s="1022"/>
      <c r="F238" s="1022"/>
      <c r="G238" s="1022"/>
      <c r="H238" s="1022"/>
      <c r="I238" s="1022"/>
      <c r="J238" s="1022"/>
      <c r="K238" s="1022"/>
      <c r="L238" s="1019"/>
      <c r="M238" s="1014"/>
      <c r="N238" s="1014"/>
      <c r="O238" s="1021"/>
      <c r="P238" s="124"/>
      <c r="Q238" s="125"/>
      <c r="R238" s="148"/>
    </row>
    <row r="239" spans="1:22" ht="18.95" customHeight="1">
      <c r="A239" s="124"/>
      <c r="B239" s="110"/>
      <c r="C239" s="110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78"/>
      <c r="O239" s="110"/>
      <c r="P239" s="124"/>
      <c r="Q239" s="125"/>
      <c r="R239" s="148"/>
    </row>
    <row r="240" spans="1:22" ht="18.95" customHeight="1">
      <c r="A240" s="1006" t="s">
        <v>190</v>
      </c>
      <c r="B240" s="126" t="s">
        <v>191</v>
      </c>
      <c r="C240" s="998" t="s">
        <v>192</v>
      </c>
      <c r="D240" s="998"/>
      <c r="E240" s="126"/>
      <c r="F240" s="1017">
        <f>ROUND(B243/B244*K245,2)</f>
        <v>17.14</v>
      </c>
      <c r="G240" s="1017"/>
      <c r="H240" s="998" t="s">
        <v>193</v>
      </c>
      <c r="I240" s="998"/>
      <c r="J240" s="998"/>
      <c r="K240" s="998"/>
      <c r="L240" s="998"/>
      <c r="M240" s="78"/>
      <c r="N240" s="78"/>
      <c r="O240" s="110"/>
      <c r="P240" s="124"/>
      <c r="Q240" s="125"/>
      <c r="R240" s="148"/>
      <c r="T240" s="1017"/>
      <c r="U240" s="1017"/>
      <c r="V240" s="145"/>
    </row>
    <row r="241" spans="1:22" ht="18.95" customHeight="1">
      <c r="A241" s="1006"/>
      <c r="B241" s="127" t="s">
        <v>194</v>
      </c>
      <c r="C241" s="998"/>
      <c r="D241" s="998"/>
      <c r="E241" s="126"/>
      <c r="F241" s="1017"/>
      <c r="G241" s="1017"/>
      <c r="H241" s="998"/>
      <c r="I241" s="998"/>
      <c r="J241" s="998"/>
      <c r="K241" s="998"/>
      <c r="L241" s="998"/>
      <c r="M241" s="78"/>
      <c r="N241" s="78"/>
      <c r="O241" s="110"/>
      <c r="P241" s="124"/>
      <c r="Q241" s="125"/>
      <c r="R241" s="148"/>
      <c r="T241" s="1017"/>
      <c r="U241" s="1017"/>
      <c r="V241" s="145"/>
    </row>
    <row r="242" spans="1:22" ht="18.95" customHeight="1">
      <c r="A242" s="124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78"/>
      <c r="O242" s="110"/>
      <c r="P242" s="124"/>
      <c r="Q242" s="125"/>
      <c r="R242" s="148"/>
    </row>
    <row r="243" spans="1:22" ht="18.95" customHeight="1">
      <c r="A243" s="258" t="s">
        <v>195</v>
      </c>
      <c r="B243" s="993">
        <v>24</v>
      </c>
      <c r="C243" s="993"/>
      <c r="D243" s="1015" t="s">
        <v>117</v>
      </c>
      <c r="E243" s="1015"/>
      <c r="F243" s="1015"/>
      <c r="G243" s="1015"/>
      <c r="H243" s="1015"/>
      <c r="I243" s="1015"/>
      <c r="J243" s="1015"/>
      <c r="K243" s="1015"/>
      <c r="L243" s="1015"/>
      <c r="M243" s="110"/>
      <c r="N243" s="78"/>
      <c r="O243" s="110"/>
      <c r="P243" s="124"/>
      <c r="Q243" s="125"/>
      <c r="R243" s="148"/>
    </row>
    <row r="244" spans="1:22" ht="18.95" customHeight="1">
      <c r="A244" s="259" t="s">
        <v>196</v>
      </c>
      <c r="B244" s="998">
        <v>1.75</v>
      </c>
      <c r="C244" s="998"/>
      <c r="D244" s="1015" t="s">
        <v>116</v>
      </c>
      <c r="E244" s="1015"/>
      <c r="F244" s="1015"/>
      <c r="G244" s="1015"/>
      <c r="H244" s="1015"/>
      <c r="I244" s="1015"/>
      <c r="J244" s="1015"/>
      <c r="K244" s="1015"/>
      <c r="L244" s="110"/>
      <c r="M244" s="110"/>
      <c r="N244" s="78"/>
      <c r="O244" s="110"/>
      <c r="P244" s="124"/>
      <c r="Q244" s="125"/>
      <c r="R244" s="148"/>
    </row>
    <row r="245" spans="1:22" ht="18.95" customHeight="1">
      <c r="A245" s="258" t="s">
        <v>197</v>
      </c>
      <c r="B245" s="998">
        <v>0.9</v>
      </c>
      <c r="C245" s="998"/>
      <c r="D245" s="1015" t="s">
        <v>198</v>
      </c>
      <c r="E245" s="1015"/>
      <c r="F245" s="1015"/>
      <c r="G245" s="1015"/>
      <c r="H245" s="110" t="s">
        <v>199</v>
      </c>
      <c r="I245" s="110"/>
      <c r="J245" s="110"/>
      <c r="K245" s="83">
        <v>1.25</v>
      </c>
      <c r="L245" s="110" t="s">
        <v>200</v>
      </c>
      <c r="M245" s="110"/>
      <c r="N245" s="110"/>
      <c r="O245" s="148"/>
      <c r="P245" s="124"/>
      <c r="Q245" s="125"/>
      <c r="R245" s="148"/>
    </row>
    <row r="246" spans="1:22" ht="18.95" customHeight="1">
      <c r="A246" s="258" t="s">
        <v>201</v>
      </c>
      <c r="B246" s="110" t="s">
        <v>202</v>
      </c>
      <c r="C246" s="110"/>
      <c r="D246" s="110"/>
      <c r="E246" s="110"/>
      <c r="F246" s="110"/>
      <c r="G246" s="110"/>
      <c r="H246" s="1001">
        <f>1/1.25</f>
        <v>0.8</v>
      </c>
      <c r="I246" s="1001"/>
      <c r="J246" s="1001"/>
      <c r="K246" s="110" t="s">
        <v>203</v>
      </c>
      <c r="M246" s="110"/>
      <c r="N246" s="110"/>
      <c r="O246" s="148"/>
      <c r="P246" s="124"/>
      <c r="Q246" s="125"/>
      <c r="R246" s="148"/>
      <c r="U246" s="128"/>
    </row>
    <row r="247" spans="1:22" ht="18.95" customHeight="1">
      <c r="A247" s="258"/>
      <c r="B247" s="111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78"/>
      <c r="O247" s="110"/>
      <c r="P247" s="124"/>
      <c r="Q247" s="125"/>
      <c r="R247" s="148"/>
    </row>
    <row r="248" spans="1:22" ht="18.95" customHeight="1">
      <c r="A248" s="1002" t="s">
        <v>204</v>
      </c>
      <c r="B248" s="1003"/>
      <c r="C248" s="1003"/>
      <c r="D248" s="1003"/>
      <c r="E248" s="1003"/>
      <c r="F248" s="1003"/>
      <c r="G248" s="1003"/>
      <c r="H248" s="1003"/>
      <c r="I248" s="149"/>
      <c r="J248" s="1004">
        <f>B238</f>
        <v>432.39</v>
      </c>
      <c r="K248" s="1004"/>
      <c r="L248" s="996" t="s">
        <v>205</v>
      </c>
      <c r="M248" s="996"/>
      <c r="N248" s="996"/>
      <c r="O248" s="1005"/>
      <c r="P248" s="124"/>
      <c r="Q248" s="125"/>
      <c r="R248" s="148"/>
    </row>
    <row r="249" spans="1:22" ht="18.95" customHeight="1">
      <c r="A249" s="258" t="s">
        <v>206</v>
      </c>
      <c r="B249" s="129">
        <v>0</v>
      </c>
      <c r="C249" s="129"/>
      <c r="D249" s="129"/>
      <c r="E249" s="129"/>
      <c r="F249" s="110"/>
      <c r="G249" s="110"/>
      <c r="H249" s="110"/>
      <c r="I249" s="110"/>
      <c r="J249" s="110"/>
      <c r="K249" s="110"/>
      <c r="L249" s="110"/>
      <c r="M249" s="110"/>
      <c r="N249" s="78"/>
      <c r="O249" s="110"/>
      <c r="P249" s="124"/>
      <c r="Q249" s="125"/>
      <c r="R249" s="148"/>
    </row>
    <row r="250" spans="1:22" ht="18.95" customHeight="1">
      <c r="A250" s="1006" t="s">
        <v>207</v>
      </c>
      <c r="B250" s="998" t="s">
        <v>208</v>
      </c>
      <c r="C250" s="1007">
        <f>운반거리및소요시간!E68</f>
        <v>188</v>
      </c>
      <c r="D250" s="1007"/>
      <c r="E250" s="1007"/>
      <c r="F250" s="993" t="s">
        <v>209</v>
      </c>
      <c r="G250" s="1007">
        <f>C250</f>
        <v>188</v>
      </c>
      <c r="H250" s="1007"/>
      <c r="I250" s="998" t="s">
        <v>210</v>
      </c>
      <c r="J250" s="998"/>
      <c r="K250" s="998">
        <v>60</v>
      </c>
      <c r="M250" s="1008" t="s">
        <v>174</v>
      </c>
      <c r="N250" s="1000">
        <f>ROUNDDOWN((C250/C251+G250/G251)*K250,2)</f>
        <v>430.69</v>
      </c>
      <c r="O250" s="1013"/>
      <c r="P250" s="124"/>
      <c r="Q250" s="125"/>
      <c r="R250" s="148"/>
    </row>
    <row r="251" spans="1:22" ht="18.95" customHeight="1">
      <c r="A251" s="1006"/>
      <c r="B251" s="998"/>
      <c r="C251" s="1014">
        <f>운반거리및소요시간산출표2!D10</f>
        <v>50</v>
      </c>
      <c r="D251" s="1014"/>
      <c r="E251" s="1014"/>
      <c r="F251" s="993"/>
      <c r="G251" s="1014">
        <f>운반거리및소요시간산출표2!E10</f>
        <v>55</v>
      </c>
      <c r="H251" s="1014"/>
      <c r="I251" s="998"/>
      <c r="J251" s="998"/>
      <c r="K251" s="998"/>
      <c r="M251" s="1008"/>
      <c r="N251" s="1000"/>
      <c r="O251" s="1013"/>
      <c r="P251" s="124"/>
      <c r="Q251" s="125"/>
      <c r="R251" s="148"/>
    </row>
    <row r="252" spans="1:22" ht="18.95" customHeight="1">
      <c r="A252" s="258" t="s">
        <v>211</v>
      </c>
      <c r="B252" s="1000">
        <v>1.05</v>
      </c>
      <c r="C252" s="1000"/>
      <c r="D252" s="130"/>
      <c r="E252" s="130"/>
      <c r="F252" s="110"/>
      <c r="G252" s="111" t="s">
        <v>212</v>
      </c>
      <c r="H252" s="1000">
        <v>0.5</v>
      </c>
      <c r="I252" s="1000"/>
      <c r="J252" s="1000"/>
      <c r="K252" s="1000"/>
      <c r="L252" s="110"/>
      <c r="M252" s="110"/>
      <c r="N252" s="78"/>
      <c r="O252" s="110"/>
      <c r="P252" s="124"/>
      <c r="Q252" s="125"/>
      <c r="R252" s="148"/>
    </row>
    <row r="253" spans="1:22" ht="18.95" customHeight="1">
      <c r="A253" s="258" t="s">
        <v>213</v>
      </c>
      <c r="B253" s="1000">
        <v>0.15</v>
      </c>
      <c r="C253" s="1000"/>
      <c r="D253" s="130"/>
      <c r="E253" s="130"/>
      <c r="F253" s="110"/>
      <c r="G253" s="110"/>
      <c r="H253" s="110"/>
      <c r="I253" s="110"/>
      <c r="J253" s="110"/>
      <c r="K253" s="110"/>
      <c r="L253" s="110"/>
      <c r="M253" s="110"/>
      <c r="N253" s="78"/>
      <c r="O253" s="110"/>
      <c r="P253" s="124"/>
      <c r="Q253" s="125"/>
      <c r="R253" s="148"/>
    </row>
    <row r="254" spans="1:22" ht="18.95" customHeight="1">
      <c r="A254" s="261"/>
      <c r="D254" s="130"/>
      <c r="E254" s="130"/>
      <c r="F254" s="110"/>
      <c r="G254" s="110"/>
      <c r="H254" s="110"/>
      <c r="I254" s="110"/>
      <c r="J254" s="110"/>
      <c r="K254" s="110"/>
      <c r="L254" s="110"/>
      <c r="M254" s="110"/>
      <c r="N254" s="78"/>
      <c r="O254" s="110"/>
      <c r="P254" s="124"/>
      <c r="Q254" s="125"/>
      <c r="R254" s="148"/>
    </row>
    <row r="255" spans="1:22" ht="18.95" customHeight="1">
      <c r="A255" s="1006" t="s">
        <v>214</v>
      </c>
      <c r="B255" s="994"/>
      <c r="C255" s="995">
        <f>'일위대가 집계표1'!$C$5</f>
        <v>44260</v>
      </c>
      <c r="D255" s="995"/>
      <c r="E255" s="995"/>
      <c r="F255" s="996" t="s">
        <v>176</v>
      </c>
      <c r="G255" s="996"/>
      <c r="H255" s="110"/>
      <c r="I255" s="110"/>
      <c r="J255" s="110"/>
      <c r="K255" s="110"/>
      <c r="L255" s="110"/>
      <c r="M255" s="995">
        <f>ROUNDDOWN(C255/H256,)</f>
        <v>25845</v>
      </c>
      <c r="N255" s="995"/>
      <c r="O255" s="133" t="s">
        <v>50</v>
      </c>
      <c r="P255" s="134">
        <f>ROUNDDOWN(M255/1.75,)</f>
        <v>14768</v>
      </c>
      <c r="Q255" s="135"/>
      <c r="R255" s="262"/>
      <c r="S255" s="151"/>
    </row>
    <row r="256" spans="1:22" ht="18.95" customHeight="1">
      <c r="A256" s="1006" t="s">
        <v>171</v>
      </c>
      <c r="B256" s="994"/>
      <c r="C256" s="995">
        <f>'일위대가 집계표1'!$D$5</f>
        <v>58203</v>
      </c>
      <c r="D256" s="995"/>
      <c r="E256" s="995"/>
      <c r="F256" s="996" t="s">
        <v>172</v>
      </c>
      <c r="G256" s="996"/>
      <c r="H256" s="1012">
        <f>M237</f>
        <v>1.7124540345521406</v>
      </c>
      <c r="I256" s="1012"/>
      <c r="J256" s="1012"/>
      <c r="K256" s="998" t="s">
        <v>215</v>
      </c>
      <c r="L256" s="998"/>
      <c r="M256" s="995">
        <f>ROUNDDOWN(C256/H256,)</f>
        <v>33988</v>
      </c>
      <c r="N256" s="995"/>
      <c r="O256" s="133" t="s">
        <v>50</v>
      </c>
      <c r="P256" s="134"/>
      <c r="Q256" s="135">
        <f>ROUNDDOWN(M256/1.75,)</f>
        <v>19421</v>
      </c>
      <c r="R256" s="262"/>
      <c r="S256" s="151"/>
    </row>
    <row r="257" spans="1:20" ht="18.95" customHeight="1">
      <c r="A257" s="1006" t="s">
        <v>175</v>
      </c>
      <c r="B257" s="994"/>
      <c r="C257" s="992">
        <f>'일위대가 집계표1'!$E$5</f>
        <v>32323</v>
      </c>
      <c r="D257" s="992"/>
      <c r="E257" s="992"/>
      <c r="F257" s="997" t="s">
        <v>176</v>
      </c>
      <c r="G257" s="997"/>
      <c r="H257" s="110"/>
      <c r="I257" s="110"/>
      <c r="J257" s="110"/>
      <c r="K257" s="110"/>
      <c r="L257" s="137"/>
      <c r="M257" s="992">
        <f>ROUNDDOWN(C257/H256,)</f>
        <v>18875</v>
      </c>
      <c r="N257" s="992"/>
      <c r="O257" s="138" t="s">
        <v>50</v>
      </c>
      <c r="P257" s="139"/>
      <c r="Q257" s="140"/>
      <c r="R257" s="263">
        <f>ROUNDDOWN(M257/1.75,)</f>
        <v>10785</v>
      </c>
      <c r="S257" s="151"/>
    </row>
    <row r="258" spans="1:20" ht="18.95" customHeight="1">
      <c r="A258" s="1009" t="s">
        <v>177</v>
      </c>
      <c r="B258" s="1010"/>
      <c r="C258" s="1010"/>
      <c r="D258" s="1010"/>
      <c r="E258" s="1010"/>
      <c r="F258" s="1010"/>
      <c r="G258" s="1010"/>
      <c r="H258" s="1010"/>
      <c r="I258" s="1010"/>
      <c r="J258" s="1010"/>
      <c r="K258" s="1010"/>
      <c r="L258" s="1010"/>
      <c r="M258" s="1010"/>
      <c r="N258" s="1010"/>
      <c r="O258" s="1011"/>
      <c r="P258" s="264">
        <f>SUM(P232:P257)</f>
        <v>14768</v>
      </c>
      <c r="Q258" s="264">
        <f>SUM(Q232:Q257)</f>
        <v>19421</v>
      </c>
      <c r="R258" s="264">
        <f>SUM(R232:R257)</f>
        <v>10785</v>
      </c>
    </row>
    <row r="259" spans="1:20" s="142" customFormat="1" ht="18.95" customHeight="1">
      <c r="A259" s="999" t="s">
        <v>178</v>
      </c>
      <c r="B259" s="999"/>
      <c r="C259" s="999"/>
      <c r="D259" s="999"/>
      <c r="E259" s="999"/>
      <c r="F259" s="999"/>
      <c r="G259" s="999"/>
      <c r="H259" s="999"/>
      <c r="I259" s="999"/>
      <c r="J259" s="999"/>
      <c r="K259" s="999"/>
      <c r="L259" s="999"/>
      <c r="M259" s="999"/>
      <c r="N259" s="999"/>
      <c r="O259" s="999"/>
      <c r="P259" s="999"/>
      <c r="Q259" s="999"/>
      <c r="R259" s="999"/>
      <c r="S259" s="141"/>
    </row>
    <row r="260" spans="1:20" s="142" customFormat="1" ht="18.95" customHeight="1">
      <c r="A260" s="999" t="s">
        <v>179</v>
      </c>
      <c r="B260" s="999"/>
      <c r="C260" s="999"/>
      <c r="D260" s="999"/>
      <c r="E260" s="999"/>
      <c r="F260" s="999"/>
      <c r="G260" s="999"/>
      <c r="H260" s="999"/>
      <c r="I260" s="999"/>
      <c r="J260" s="999"/>
      <c r="K260" s="999"/>
      <c r="L260" s="999"/>
      <c r="M260" s="999"/>
      <c r="N260" s="999"/>
      <c r="O260" s="999"/>
      <c r="P260" s="999"/>
      <c r="Q260" s="999"/>
      <c r="R260" s="999"/>
      <c r="S260" s="141"/>
    </row>
    <row r="261" spans="1:20" s="142" customFormat="1" ht="18.95" customHeight="1">
      <c r="A261" s="999" t="s">
        <v>180</v>
      </c>
      <c r="B261" s="999"/>
      <c r="C261" s="999"/>
      <c r="D261" s="999"/>
      <c r="E261" s="999"/>
      <c r="F261" s="999"/>
      <c r="G261" s="999"/>
      <c r="H261" s="999"/>
      <c r="I261" s="999"/>
      <c r="J261" s="999"/>
      <c r="K261" s="999"/>
      <c r="L261" s="999"/>
      <c r="M261" s="999"/>
      <c r="N261" s="999"/>
      <c r="O261" s="999"/>
      <c r="P261" s="999"/>
      <c r="Q261" s="999"/>
      <c r="R261" s="999"/>
      <c r="S261" s="141"/>
    </row>
    <row r="262" spans="1:20" s="142" customFormat="1" ht="18.95" customHeight="1">
      <c r="A262" s="999" t="s">
        <v>181</v>
      </c>
      <c r="B262" s="999"/>
      <c r="C262" s="999"/>
      <c r="D262" s="999"/>
      <c r="E262" s="999"/>
      <c r="F262" s="999"/>
      <c r="G262" s="999"/>
      <c r="H262" s="999"/>
      <c r="I262" s="999"/>
      <c r="J262" s="999"/>
      <c r="K262" s="999"/>
      <c r="L262" s="999"/>
      <c r="M262" s="999"/>
      <c r="N262" s="999"/>
      <c r="O262" s="999"/>
      <c r="P262" s="999"/>
      <c r="Q262" s="999"/>
      <c r="R262" s="999"/>
      <c r="S262" s="141"/>
    </row>
    <row r="263" spans="1:20" s="142" customFormat="1" ht="18.95" customHeight="1">
      <c r="A263" s="999" t="s">
        <v>182</v>
      </c>
      <c r="B263" s="999"/>
      <c r="C263" s="999"/>
      <c r="D263" s="999"/>
      <c r="E263" s="999"/>
      <c r="F263" s="999"/>
      <c r="G263" s="999"/>
      <c r="H263" s="999"/>
      <c r="I263" s="999"/>
      <c r="J263" s="999"/>
      <c r="K263" s="999"/>
      <c r="L263" s="999"/>
      <c r="M263" s="999"/>
      <c r="N263" s="999"/>
      <c r="O263" s="999"/>
      <c r="P263" s="999"/>
      <c r="Q263" s="999"/>
      <c r="R263" s="999"/>
      <c r="S263" s="141"/>
    </row>
    <row r="267" spans="1:20" ht="20.100000000000001" customHeight="1">
      <c r="A267" s="266" t="s">
        <v>324</v>
      </c>
      <c r="B267" s="11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1" t="s">
        <v>183</v>
      </c>
      <c r="S267" s="123">
        <v>10</v>
      </c>
      <c r="T267" s="145"/>
    </row>
    <row r="268" spans="1:20" ht="20.100000000000001" customHeight="1">
      <c r="A268" s="1023" t="s">
        <v>308</v>
      </c>
      <c r="B268" s="1024"/>
      <c r="C268" s="1024"/>
      <c r="D268" s="1024"/>
      <c r="E268" s="1024"/>
      <c r="F268" s="1024"/>
      <c r="G268" s="1024"/>
      <c r="H268" s="1024"/>
      <c r="I268" s="1024"/>
      <c r="J268" s="1024"/>
      <c r="K268" s="1024"/>
      <c r="L268" s="1024"/>
      <c r="M268" s="1024"/>
      <c r="N268" s="1024"/>
      <c r="O268" s="1024"/>
      <c r="P268" s="1027" t="s">
        <v>309</v>
      </c>
      <c r="Q268" s="1027"/>
      <c r="R268" s="1027"/>
    </row>
    <row r="269" spans="1:20" ht="30" customHeight="1" thickBot="1">
      <c r="A269" s="1025"/>
      <c r="B269" s="1026"/>
      <c r="C269" s="1026"/>
      <c r="D269" s="1026"/>
      <c r="E269" s="1026"/>
      <c r="F269" s="1026"/>
      <c r="G269" s="1026"/>
      <c r="H269" s="1026"/>
      <c r="I269" s="1026"/>
      <c r="J269" s="1026"/>
      <c r="K269" s="1026"/>
      <c r="L269" s="1026"/>
      <c r="M269" s="1026"/>
      <c r="N269" s="1026"/>
      <c r="O269" s="1026"/>
      <c r="P269" s="265" t="s">
        <v>310</v>
      </c>
      <c r="Q269" s="265" t="s">
        <v>311</v>
      </c>
      <c r="R269" s="265" t="s">
        <v>312</v>
      </c>
    </row>
    <row r="270" spans="1:20" ht="18.95" customHeight="1" thickTop="1">
      <c r="A270" s="1028" t="s">
        <v>325</v>
      </c>
      <c r="B270" s="1029"/>
      <c r="C270" s="1029"/>
      <c r="D270" s="1029"/>
      <c r="E270" s="1029"/>
      <c r="F270" s="1029"/>
      <c r="G270" s="1029"/>
      <c r="H270" s="1029"/>
      <c r="I270" s="1029"/>
      <c r="J270" s="1029"/>
      <c r="K270" s="1029"/>
      <c r="L270" s="1029"/>
      <c r="M270" s="1029"/>
      <c r="N270" s="1029"/>
      <c r="O270" s="1030"/>
      <c r="P270" s="124"/>
      <c r="Q270" s="125"/>
      <c r="R270" s="148"/>
    </row>
    <row r="271" spans="1:20" ht="18.95" customHeight="1">
      <c r="A271" s="124"/>
      <c r="B271" s="110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78"/>
      <c r="O271" s="110"/>
      <c r="P271" s="124"/>
      <c r="Q271" s="125"/>
      <c r="R271" s="148"/>
    </row>
    <row r="272" spans="1:20" ht="18.95" customHeight="1">
      <c r="A272" s="1006" t="s">
        <v>184</v>
      </c>
      <c r="B272" s="998" t="s">
        <v>185</v>
      </c>
      <c r="C272" s="998"/>
      <c r="D272" s="998"/>
      <c r="E272" s="998"/>
      <c r="F272" s="998"/>
      <c r="G272" s="998"/>
      <c r="H272" s="110"/>
      <c r="I272" s="110"/>
      <c r="J272" s="110"/>
      <c r="K272" s="110"/>
      <c r="L272" s="110"/>
      <c r="M272" s="110"/>
      <c r="N272" s="78"/>
      <c r="O272" s="110"/>
      <c r="P272" s="124"/>
      <c r="Q272" s="125"/>
      <c r="R272" s="148"/>
    </row>
    <row r="273" spans="1:22" ht="18.95" customHeight="1">
      <c r="A273" s="1006"/>
      <c r="B273" s="1031" t="s">
        <v>186</v>
      </c>
      <c r="C273" s="1031"/>
      <c r="D273" s="1031"/>
      <c r="E273" s="1031"/>
      <c r="F273" s="1031"/>
      <c r="G273" s="1031"/>
      <c r="H273" s="110"/>
      <c r="I273" s="110"/>
      <c r="J273" s="110"/>
      <c r="K273" s="110"/>
      <c r="L273" s="110"/>
      <c r="M273" s="110"/>
      <c r="N273" s="78"/>
      <c r="O273" s="110"/>
      <c r="P273" s="124"/>
      <c r="Q273" s="125"/>
      <c r="R273" s="148"/>
    </row>
    <row r="274" spans="1:22" ht="18.95" customHeight="1">
      <c r="A274" s="258"/>
      <c r="B274" s="111"/>
      <c r="C274" s="111"/>
      <c r="D274" s="111"/>
      <c r="E274" s="111"/>
      <c r="F274" s="126"/>
      <c r="G274" s="110"/>
      <c r="H274" s="110"/>
      <c r="I274" s="110"/>
      <c r="J274" s="110"/>
      <c r="K274" s="110"/>
      <c r="L274" s="110"/>
      <c r="M274" s="110"/>
      <c r="N274" s="78"/>
      <c r="O274" s="110"/>
      <c r="P274" s="124"/>
      <c r="Q274" s="125"/>
      <c r="R274" s="148"/>
    </row>
    <row r="275" spans="1:22" ht="18.95" customHeight="1">
      <c r="A275" s="1006" t="s">
        <v>187</v>
      </c>
      <c r="B275" s="137">
        <v>60</v>
      </c>
      <c r="C275" s="137" t="s">
        <v>188</v>
      </c>
      <c r="D275" s="137">
        <f>F278</f>
        <v>3.57</v>
      </c>
      <c r="E275" s="137"/>
      <c r="F275" s="137" t="s">
        <v>188</v>
      </c>
      <c r="G275" s="143">
        <f>H284</f>
        <v>0.8</v>
      </c>
      <c r="H275" s="144" t="s">
        <v>188</v>
      </c>
      <c r="I275" s="144"/>
      <c r="J275" s="1018">
        <f>B283</f>
        <v>0.9</v>
      </c>
      <c r="K275" s="1018"/>
      <c r="L275" s="1019" t="s">
        <v>187</v>
      </c>
      <c r="M275" s="1014">
        <f>(B275*D275*G275*J275)/B276</f>
        <v>3.333131618759456</v>
      </c>
      <c r="N275" s="1014"/>
      <c r="O275" s="1020" t="s">
        <v>189</v>
      </c>
      <c r="P275" s="124"/>
      <c r="Q275" s="125"/>
      <c r="R275" s="148"/>
    </row>
    <row r="276" spans="1:22" ht="18.95" customHeight="1">
      <c r="A276" s="1006"/>
      <c r="B276" s="1022">
        <f>N288+B290+B291+H290</f>
        <v>46.269999999999996</v>
      </c>
      <c r="C276" s="1022"/>
      <c r="D276" s="1022"/>
      <c r="E276" s="1022"/>
      <c r="F276" s="1022"/>
      <c r="G276" s="1022"/>
      <c r="H276" s="1022"/>
      <c r="I276" s="1022"/>
      <c r="J276" s="1022"/>
      <c r="K276" s="1022"/>
      <c r="L276" s="1019"/>
      <c r="M276" s="1014"/>
      <c r="N276" s="1014"/>
      <c r="O276" s="1021"/>
      <c r="P276" s="124"/>
      <c r="Q276" s="125"/>
      <c r="R276" s="148"/>
    </row>
    <row r="277" spans="1:22" ht="18.95" customHeight="1">
      <c r="A277" s="124"/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78"/>
      <c r="O277" s="110"/>
      <c r="P277" s="124"/>
      <c r="Q277" s="125"/>
      <c r="R277" s="148"/>
    </row>
    <row r="278" spans="1:22" ht="18.95" customHeight="1">
      <c r="A278" s="1006" t="s">
        <v>190</v>
      </c>
      <c r="B278" s="126" t="s">
        <v>191</v>
      </c>
      <c r="C278" s="998" t="s">
        <v>192</v>
      </c>
      <c r="D278" s="998"/>
      <c r="E278" s="126"/>
      <c r="F278" s="1017">
        <f>ROUND(B281/B282*K283,2)</f>
        <v>3.57</v>
      </c>
      <c r="G278" s="1017"/>
      <c r="H278" s="998" t="s">
        <v>193</v>
      </c>
      <c r="I278" s="998"/>
      <c r="J278" s="998"/>
      <c r="K278" s="998"/>
      <c r="L278" s="998"/>
      <c r="M278" s="78"/>
      <c r="N278" s="78"/>
      <c r="O278" s="110"/>
      <c r="P278" s="124"/>
      <c r="Q278" s="125"/>
      <c r="R278" s="148"/>
      <c r="T278" s="1017"/>
      <c r="U278" s="1017"/>
      <c r="V278" s="145"/>
    </row>
    <row r="279" spans="1:22" ht="18.95" customHeight="1">
      <c r="A279" s="1006"/>
      <c r="B279" s="127" t="s">
        <v>194</v>
      </c>
      <c r="C279" s="998"/>
      <c r="D279" s="998"/>
      <c r="E279" s="126"/>
      <c r="F279" s="1017"/>
      <c r="G279" s="1017"/>
      <c r="H279" s="998"/>
      <c r="I279" s="998"/>
      <c r="J279" s="998"/>
      <c r="K279" s="998"/>
      <c r="L279" s="998"/>
      <c r="M279" s="78"/>
      <c r="N279" s="78"/>
      <c r="O279" s="110"/>
      <c r="P279" s="124"/>
      <c r="Q279" s="125"/>
      <c r="R279" s="148"/>
      <c r="T279" s="1017"/>
      <c r="U279" s="1017"/>
      <c r="V279" s="145"/>
    </row>
    <row r="280" spans="1:22" ht="18.95" customHeight="1">
      <c r="A280" s="124"/>
      <c r="B280" s="110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78"/>
      <c r="O280" s="110"/>
      <c r="P280" s="124"/>
      <c r="Q280" s="125"/>
      <c r="R280" s="148"/>
    </row>
    <row r="281" spans="1:22" ht="18.95" customHeight="1">
      <c r="A281" s="258" t="s">
        <v>195</v>
      </c>
      <c r="B281" s="993">
        <v>5</v>
      </c>
      <c r="C281" s="993"/>
      <c r="D281" s="1015" t="s">
        <v>117</v>
      </c>
      <c r="E281" s="1015"/>
      <c r="F281" s="1015"/>
      <c r="G281" s="1015"/>
      <c r="H281" s="1015"/>
      <c r="I281" s="1015"/>
      <c r="J281" s="1015"/>
      <c r="K281" s="1015"/>
      <c r="L281" s="1015"/>
      <c r="M281" s="110"/>
      <c r="N281" s="78"/>
      <c r="O281" s="110"/>
      <c r="P281" s="124"/>
      <c r="Q281" s="125"/>
      <c r="R281" s="148"/>
    </row>
    <row r="282" spans="1:22" ht="18.95" customHeight="1">
      <c r="A282" s="259" t="s">
        <v>196</v>
      </c>
      <c r="B282" s="998">
        <v>1.75</v>
      </c>
      <c r="C282" s="998"/>
      <c r="D282" s="1015" t="s">
        <v>116</v>
      </c>
      <c r="E282" s="1015"/>
      <c r="F282" s="1016"/>
      <c r="G282" s="1016"/>
      <c r="H282" s="1016"/>
      <c r="I282" s="1016"/>
      <c r="J282" s="1016"/>
      <c r="K282" s="1016"/>
      <c r="L282" s="110"/>
      <c r="M282" s="110"/>
      <c r="N282" s="78"/>
      <c r="O282" s="110"/>
      <c r="P282" s="124"/>
      <c r="Q282" s="125"/>
      <c r="R282" s="148"/>
    </row>
    <row r="283" spans="1:22" ht="18.95" customHeight="1">
      <c r="A283" s="258" t="s">
        <v>197</v>
      </c>
      <c r="B283" s="998">
        <v>0.9</v>
      </c>
      <c r="C283" s="998"/>
      <c r="D283" s="1015" t="s">
        <v>198</v>
      </c>
      <c r="E283" s="1015"/>
      <c r="F283" s="1015"/>
      <c r="G283" s="1015"/>
      <c r="H283" s="110" t="s">
        <v>199</v>
      </c>
      <c r="I283" s="110"/>
      <c r="J283" s="110"/>
      <c r="K283" s="83">
        <v>1.25</v>
      </c>
      <c r="L283" s="110" t="s">
        <v>200</v>
      </c>
      <c r="M283" s="110"/>
      <c r="N283" s="110"/>
      <c r="O283" s="148"/>
      <c r="P283" s="124"/>
      <c r="Q283" s="125"/>
      <c r="R283" s="148"/>
    </row>
    <row r="284" spans="1:22" ht="18.95" customHeight="1">
      <c r="A284" s="258" t="s">
        <v>201</v>
      </c>
      <c r="B284" s="110" t="s">
        <v>202</v>
      </c>
      <c r="C284" s="110"/>
      <c r="D284" s="110"/>
      <c r="E284" s="110"/>
      <c r="F284" s="110"/>
      <c r="G284" s="110"/>
      <c r="H284" s="1001">
        <f>1/1.25</f>
        <v>0.8</v>
      </c>
      <c r="I284" s="1001"/>
      <c r="J284" s="1001"/>
      <c r="K284" s="110" t="s">
        <v>203</v>
      </c>
      <c r="M284" s="110"/>
      <c r="N284" s="110"/>
      <c r="O284" s="148"/>
      <c r="P284" s="124"/>
      <c r="Q284" s="125"/>
      <c r="R284" s="148"/>
      <c r="U284" s="128"/>
    </row>
    <row r="285" spans="1:22" ht="18.95" customHeight="1">
      <c r="A285" s="258"/>
      <c r="B285" s="111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78"/>
      <c r="O285" s="110"/>
      <c r="P285" s="124"/>
      <c r="Q285" s="125"/>
      <c r="R285" s="148"/>
    </row>
    <row r="286" spans="1:22" ht="18.95" customHeight="1">
      <c r="A286" s="1002" t="s">
        <v>204</v>
      </c>
      <c r="B286" s="1003"/>
      <c r="C286" s="1003"/>
      <c r="D286" s="1003"/>
      <c r="E286" s="1003"/>
      <c r="F286" s="1003"/>
      <c r="G286" s="1003"/>
      <c r="H286" s="1003"/>
      <c r="I286" s="149"/>
      <c r="J286" s="1004">
        <f>B276</f>
        <v>46.269999999999996</v>
      </c>
      <c r="K286" s="1004"/>
      <c r="L286" s="996" t="s">
        <v>205</v>
      </c>
      <c r="M286" s="996"/>
      <c r="N286" s="996"/>
      <c r="O286" s="1005"/>
      <c r="P286" s="124"/>
      <c r="Q286" s="125"/>
      <c r="R286" s="148"/>
    </row>
    <row r="287" spans="1:22" ht="18.95" customHeight="1">
      <c r="A287" s="258" t="s">
        <v>206</v>
      </c>
      <c r="B287" s="129">
        <v>0</v>
      </c>
      <c r="C287" s="129"/>
      <c r="D287" s="129"/>
      <c r="E287" s="129"/>
      <c r="F287" s="110"/>
      <c r="G287" s="110"/>
      <c r="H287" s="110"/>
      <c r="I287" s="110"/>
      <c r="J287" s="110"/>
      <c r="K287" s="110"/>
      <c r="L287" s="110"/>
      <c r="M287" s="110"/>
      <c r="N287" s="78"/>
      <c r="O287" s="110"/>
      <c r="P287" s="124"/>
      <c r="Q287" s="125"/>
      <c r="R287" s="148"/>
    </row>
    <row r="288" spans="1:22" ht="18.95" customHeight="1">
      <c r="A288" s="1006" t="s">
        <v>207</v>
      </c>
      <c r="B288" s="998" t="s">
        <v>208</v>
      </c>
      <c r="C288" s="1007">
        <f>운반거리및소요시간!C84</f>
        <v>12</v>
      </c>
      <c r="D288" s="1007"/>
      <c r="E288" s="146"/>
      <c r="F288" s="993" t="s">
        <v>209</v>
      </c>
      <c r="G288" s="1007">
        <f>C288</f>
        <v>12</v>
      </c>
      <c r="H288" s="1007"/>
      <c r="I288" s="998" t="s">
        <v>210</v>
      </c>
      <c r="J288" s="998"/>
      <c r="K288" s="998">
        <v>60</v>
      </c>
      <c r="M288" s="1008" t="s">
        <v>174</v>
      </c>
      <c r="N288" s="1000">
        <f>ROUNDDOWN((C288/C289+G288/G289)*K288,2)</f>
        <v>44.57</v>
      </c>
      <c r="O288" s="1013"/>
      <c r="P288" s="124"/>
      <c r="Q288" s="125"/>
      <c r="R288" s="148"/>
    </row>
    <row r="289" spans="1:19" ht="18.95" customHeight="1">
      <c r="A289" s="1006"/>
      <c r="B289" s="998"/>
      <c r="C289" s="1014">
        <f>운반거리및소요시간산출표2!D6</f>
        <v>30</v>
      </c>
      <c r="D289" s="1014"/>
      <c r="E289" s="554"/>
      <c r="F289" s="993"/>
      <c r="G289" s="1014">
        <f>운반거리및소요시간산출표2!E6</f>
        <v>35</v>
      </c>
      <c r="H289" s="1014"/>
      <c r="I289" s="998"/>
      <c r="J289" s="998"/>
      <c r="K289" s="998"/>
      <c r="M289" s="1008"/>
      <c r="N289" s="1000"/>
      <c r="O289" s="1013"/>
      <c r="P289" s="124"/>
      <c r="Q289" s="125"/>
      <c r="R289" s="148"/>
    </row>
    <row r="290" spans="1:19" ht="18.95" customHeight="1">
      <c r="A290" s="258" t="s">
        <v>211</v>
      </c>
      <c r="B290" s="1000">
        <v>1.05</v>
      </c>
      <c r="C290" s="1000"/>
      <c r="D290" s="130"/>
      <c r="E290" s="130"/>
      <c r="F290" s="110"/>
      <c r="G290" s="111" t="s">
        <v>212</v>
      </c>
      <c r="H290" s="1000">
        <v>0.5</v>
      </c>
      <c r="I290" s="1000"/>
      <c r="J290" s="1000"/>
      <c r="K290" s="1000"/>
      <c r="L290" s="110"/>
      <c r="M290" s="110"/>
      <c r="N290" s="78"/>
      <c r="O290" s="110"/>
      <c r="P290" s="124"/>
      <c r="Q290" s="125"/>
      <c r="R290" s="148"/>
    </row>
    <row r="291" spans="1:19" ht="18.95" customHeight="1">
      <c r="A291" s="258" t="s">
        <v>213</v>
      </c>
      <c r="B291" s="1000">
        <v>0.15</v>
      </c>
      <c r="C291" s="1000"/>
      <c r="D291" s="130"/>
      <c r="E291" s="130"/>
      <c r="F291" s="110"/>
      <c r="G291" s="110"/>
      <c r="H291" s="110"/>
      <c r="I291" s="110"/>
      <c r="J291" s="110"/>
      <c r="K291" s="110"/>
      <c r="L291" s="110"/>
      <c r="M291" s="110"/>
      <c r="N291" s="78"/>
      <c r="O291" s="110"/>
      <c r="P291" s="124"/>
      <c r="Q291" s="125"/>
      <c r="R291" s="148"/>
    </row>
    <row r="292" spans="1:19" ht="18.95" customHeight="1">
      <c r="A292" s="261"/>
      <c r="D292" s="130"/>
      <c r="E292" s="130"/>
      <c r="F292" s="110"/>
      <c r="G292" s="110"/>
      <c r="H292" s="110"/>
      <c r="I292" s="110"/>
      <c r="J292" s="110"/>
      <c r="K292" s="110"/>
      <c r="L292" s="110"/>
      <c r="M292" s="110"/>
      <c r="N292" s="78"/>
      <c r="O292" s="110"/>
      <c r="P292" s="124"/>
      <c r="Q292" s="125"/>
      <c r="R292" s="148"/>
    </row>
    <row r="293" spans="1:19" ht="18.95" customHeight="1">
      <c r="A293" s="1006" t="s">
        <v>214</v>
      </c>
      <c r="B293" s="994"/>
      <c r="C293" s="995">
        <f>'일위대가 집계표1'!$C$7</f>
        <v>9621</v>
      </c>
      <c r="D293" s="995"/>
      <c r="E293" s="150"/>
      <c r="F293" s="996" t="s">
        <v>176</v>
      </c>
      <c r="G293" s="996"/>
      <c r="H293" s="110"/>
      <c r="I293" s="110"/>
      <c r="J293" s="110"/>
      <c r="K293" s="110"/>
      <c r="L293" s="110"/>
      <c r="M293" s="995">
        <f>ROUNDDOWN(C293/H294,)</f>
        <v>2886</v>
      </c>
      <c r="N293" s="995"/>
      <c r="O293" s="133" t="s">
        <v>50</v>
      </c>
      <c r="P293" s="134">
        <f>ROUNDDOWN(M293/1.75,)</f>
        <v>1649</v>
      </c>
      <c r="Q293" s="135"/>
      <c r="R293" s="262"/>
      <c r="S293" s="151"/>
    </row>
    <row r="294" spans="1:19" ht="18.95" customHeight="1">
      <c r="A294" s="1006" t="s">
        <v>171</v>
      </c>
      <c r="B294" s="994"/>
      <c r="C294" s="995">
        <f>'일위대가 집계표1'!$D$7</f>
        <v>50062</v>
      </c>
      <c r="D294" s="995"/>
      <c r="E294" s="150"/>
      <c r="F294" s="996" t="s">
        <v>172</v>
      </c>
      <c r="G294" s="996"/>
      <c r="H294" s="1012">
        <f>M275</f>
        <v>3.333131618759456</v>
      </c>
      <c r="I294" s="1012"/>
      <c r="J294" s="1012"/>
      <c r="K294" s="998" t="s">
        <v>215</v>
      </c>
      <c r="L294" s="998"/>
      <c r="M294" s="995">
        <f>ROUNDDOWN(C294/H294,)</f>
        <v>15019</v>
      </c>
      <c r="N294" s="995"/>
      <c r="O294" s="133" t="s">
        <v>50</v>
      </c>
      <c r="P294" s="134"/>
      <c r="Q294" s="135">
        <f>ROUNDDOWN(M294/1.75,)</f>
        <v>8582</v>
      </c>
      <c r="R294" s="262"/>
      <c r="S294" s="151"/>
    </row>
    <row r="295" spans="1:19" ht="18.95" customHeight="1">
      <c r="A295" s="1006" t="s">
        <v>175</v>
      </c>
      <c r="B295" s="994"/>
      <c r="C295" s="992">
        <f>'일위대가 집계표1'!$E$7</f>
        <v>7472</v>
      </c>
      <c r="D295" s="992"/>
      <c r="E295" s="152"/>
      <c r="F295" s="997" t="s">
        <v>176</v>
      </c>
      <c r="G295" s="997"/>
      <c r="H295" s="110"/>
      <c r="I295" s="110"/>
      <c r="J295" s="110"/>
      <c r="K295" s="110"/>
      <c r="L295" s="137"/>
      <c r="M295" s="992">
        <f>ROUNDDOWN(C295/H294,)</f>
        <v>2241</v>
      </c>
      <c r="N295" s="992"/>
      <c r="O295" s="138" t="s">
        <v>50</v>
      </c>
      <c r="P295" s="139"/>
      <c r="Q295" s="140"/>
      <c r="R295" s="263">
        <f>ROUNDDOWN(M295/1.75,)</f>
        <v>1280</v>
      </c>
      <c r="S295" s="151"/>
    </row>
    <row r="296" spans="1:19" ht="18.95" customHeight="1">
      <c r="A296" s="1009" t="s">
        <v>177</v>
      </c>
      <c r="B296" s="1010"/>
      <c r="C296" s="1010"/>
      <c r="D296" s="1010"/>
      <c r="E296" s="1010"/>
      <c r="F296" s="1010"/>
      <c r="G296" s="1010"/>
      <c r="H296" s="1010"/>
      <c r="I296" s="1010"/>
      <c r="J296" s="1010"/>
      <c r="K296" s="1010"/>
      <c r="L296" s="1010"/>
      <c r="M296" s="1010"/>
      <c r="N296" s="1010"/>
      <c r="O296" s="1011"/>
      <c r="P296" s="264">
        <f>SUM(P270:P295)</f>
        <v>1649</v>
      </c>
      <c r="Q296" s="264">
        <f>SUM(Q270:Q295)</f>
        <v>8582</v>
      </c>
      <c r="R296" s="264">
        <f>SUM(R270:R295)</f>
        <v>1280</v>
      </c>
    </row>
    <row r="297" spans="1:19" s="142" customFormat="1" ht="18.95" customHeight="1">
      <c r="A297" s="999" t="s">
        <v>178</v>
      </c>
      <c r="B297" s="999"/>
      <c r="C297" s="999"/>
      <c r="D297" s="999"/>
      <c r="E297" s="999"/>
      <c r="F297" s="999"/>
      <c r="G297" s="999"/>
      <c r="H297" s="999"/>
      <c r="I297" s="999"/>
      <c r="J297" s="999"/>
      <c r="K297" s="999"/>
      <c r="L297" s="999"/>
      <c r="M297" s="999"/>
      <c r="N297" s="999"/>
      <c r="O297" s="999"/>
      <c r="P297" s="999"/>
      <c r="Q297" s="999"/>
      <c r="R297" s="999"/>
      <c r="S297" s="141"/>
    </row>
    <row r="298" spans="1:19" s="142" customFormat="1" ht="18.95" customHeight="1">
      <c r="A298" s="999" t="s">
        <v>179</v>
      </c>
      <c r="B298" s="999"/>
      <c r="C298" s="999"/>
      <c r="D298" s="999"/>
      <c r="E298" s="999"/>
      <c r="F298" s="999"/>
      <c r="G298" s="999"/>
      <c r="H298" s="999"/>
      <c r="I298" s="999"/>
      <c r="J298" s="999"/>
      <c r="K298" s="999"/>
      <c r="L298" s="999"/>
      <c r="M298" s="999"/>
      <c r="N298" s="999"/>
      <c r="O298" s="999"/>
      <c r="P298" s="999"/>
      <c r="Q298" s="999"/>
      <c r="R298" s="999"/>
      <c r="S298" s="141"/>
    </row>
    <row r="299" spans="1:19" s="142" customFormat="1" ht="18.95" customHeight="1">
      <c r="A299" s="999" t="s">
        <v>180</v>
      </c>
      <c r="B299" s="999"/>
      <c r="C299" s="999"/>
      <c r="D299" s="999"/>
      <c r="E299" s="999"/>
      <c r="F299" s="999"/>
      <c r="G299" s="999"/>
      <c r="H299" s="999"/>
      <c r="I299" s="999"/>
      <c r="J299" s="999"/>
      <c r="K299" s="999"/>
      <c r="L299" s="999"/>
      <c r="M299" s="999"/>
      <c r="N299" s="999"/>
      <c r="O299" s="999"/>
      <c r="P299" s="999"/>
      <c r="Q299" s="999"/>
      <c r="R299" s="999"/>
      <c r="S299" s="141"/>
    </row>
    <row r="300" spans="1:19" s="142" customFormat="1" ht="18.95" customHeight="1">
      <c r="A300" s="999" t="s">
        <v>181</v>
      </c>
      <c r="B300" s="999"/>
      <c r="C300" s="999"/>
      <c r="D300" s="999"/>
      <c r="E300" s="999"/>
      <c r="F300" s="999"/>
      <c r="G300" s="999"/>
      <c r="H300" s="999"/>
      <c r="I300" s="999"/>
      <c r="J300" s="999"/>
      <c r="K300" s="999"/>
      <c r="L300" s="999"/>
      <c r="M300" s="999"/>
      <c r="N300" s="999"/>
      <c r="O300" s="999"/>
      <c r="P300" s="999"/>
      <c r="Q300" s="999"/>
      <c r="R300" s="999"/>
      <c r="S300" s="141"/>
    </row>
    <row r="301" spans="1:19" s="142" customFormat="1" ht="18.95" customHeight="1">
      <c r="A301" s="999" t="s">
        <v>182</v>
      </c>
      <c r="B301" s="999"/>
      <c r="C301" s="999"/>
      <c r="D301" s="999"/>
      <c r="E301" s="999"/>
      <c r="F301" s="999"/>
      <c r="G301" s="999"/>
      <c r="H301" s="999"/>
      <c r="I301" s="999"/>
      <c r="J301" s="999"/>
      <c r="K301" s="999"/>
      <c r="L301" s="999"/>
      <c r="M301" s="999"/>
      <c r="N301" s="999"/>
      <c r="O301" s="999"/>
      <c r="P301" s="999"/>
      <c r="Q301" s="999"/>
      <c r="R301" s="999"/>
      <c r="S301" s="141"/>
    </row>
  </sheetData>
  <mergeCells count="485">
    <mergeCell ref="A2:O2"/>
    <mergeCell ref="Q2:R2"/>
    <mergeCell ref="A3:O4"/>
    <mergeCell ref="P3:R3"/>
    <mergeCell ref="A5:O5"/>
    <mergeCell ref="A13:A14"/>
    <mergeCell ref="C13:L14"/>
    <mergeCell ref="A23:A24"/>
    <mergeCell ref="B23:B24"/>
    <mergeCell ref="E23:E24"/>
    <mergeCell ref="B16:K16"/>
    <mergeCell ref="B17:K17"/>
    <mergeCell ref="B18:O18"/>
    <mergeCell ref="B19:O19"/>
    <mergeCell ref="K23:K24"/>
    <mergeCell ref="C23:D23"/>
    <mergeCell ref="C24:D24"/>
    <mergeCell ref="M10:N11"/>
    <mergeCell ref="J21:K21"/>
    <mergeCell ref="L21:O21"/>
    <mergeCell ref="F23:G23"/>
    <mergeCell ref="F24:G24"/>
    <mergeCell ref="M23:O24"/>
    <mergeCell ref="L23:L24"/>
    <mergeCell ref="A40:O41"/>
    <mergeCell ref="P40:R40"/>
    <mergeCell ref="A42:O42"/>
    <mergeCell ref="A44:A45"/>
    <mergeCell ref="B44:G44"/>
    <mergeCell ref="B45:G45"/>
    <mergeCell ref="A7:A8"/>
    <mergeCell ref="B7:G7"/>
    <mergeCell ref="B8:G8"/>
    <mergeCell ref="O10:O11"/>
    <mergeCell ref="A10:A11"/>
    <mergeCell ref="B10:K10"/>
    <mergeCell ref="L10:L11"/>
    <mergeCell ref="B11:K11"/>
    <mergeCell ref="B25:C25"/>
    <mergeCell ref="B26:C26"/>
    <mergeCell ref="A29:B29"/>
    <mergeCell ref="A37:R37"/>
    <mergeCell ref="A30:B30"/>
    <mergeCell ref="A31:B31"/>
    <mergeCell ref="A32:O32"/>
    <mergeCell ref="A33:R33"/>
    <mergeCell ref="A34:R34"/>
    <mergeCell ref="H25:K25"/>
    <mergeCell ref="A73:R73"/>
    <mergeCell ref="A66:B66"/>
    <mergeCell ref="A67:B67"/>
    <mergeCell ref="A68:O68"/>
    <mergeCell ref="A69:R69"/>
    <mergeCell ref="A70:R70"/>
    <mergeCell ref="C66:D66"/>
    <mergeCell ref="C67:D67"/>
    <mergeCell ref="F67:G67"/>
    <mergeCell ref="F66:G66"/>
    <mergeCell ref="K66:L66"/>
    <mergeCell ref="T50:U51"/>
    <mergeCell ref="C60:D60"/>
    <mergeCell ref="C61:D61"/>
    <mergeCell ref="L60:L61"/>
    <mergeCell ref="H50:L51"/>
    <mergeCell ref="C50:D51"/>
    <mergeCell ref="F50:G51"/>
    <mergeCell ref="A71:R71"/>
    <mergeCell ref="A72:R72"/>
    <mergeCell ref="H62:K62"/>
    <mergeCell ref="A65:B65"/>
    <mergeCell ref="A60:A61"/>
    <mergeCell ref="B60:B61"/>
    <mergeCell ref="F60:F61"/>
    <mergeCell ref="C65:D65"/>
    <mergeCell ref="F65:G65"/>
    <mergeCell ref="I60:J61"/>
    <mergeCell ref="B62:C62"/>
    <mergeCell ref="B63:C63"/>
    <mergeCell ref="K60:K61"/>
    <mergeCell ref="A50:A51"/>
    <mergeCell ref="B54:C54"/>
    <mergeCell ref="B53:C53"/>
    <mergeCell ref="B55:C55"/>
    <mergeCell ref="M65:N65"/>
    <mergeCell ref="M66:N66"/>
    <mergeCell ref="M67:N67"/>
    <mergeCell ref="O47:O48"/>
    <mergeCell ref="M47:N48"/>
    <mergeCell ref="L58:O58"/>
    <mergeCell ref="A58:H58"/>
    <mergeCell ref="J58:K58"/>
    <mergeCell ref="J47:K47"/>
    <mergeCell ref="H66:J66"/>
    <mergeCell ref="H56:J56"/>
    <mergeCell ref="A47:A48"/>
    <mergeCell ref="L47:L48"/>
    <mergeCell ref="B48:K48"/>
    <mergeCell ref="N60:O61"/>
    <mergeCell ref="M60:M61"/>
    <mergeCell ref="G60:H60"/>
    <mergeCell ref="G61:H61"/>
    <mergeCell ref="T88:U89"/>
    <mergeCell ref="A85:A86"/>
    <mergeCell ref="J85:K85"/>
    <mergeCell ref="L85:L86"/>
    <mergeCell ref="M85:N86"/>
    <mergeCell ref="O85:O86"/>
    <mergeCell ref="B86:K86"/>
    <mergeCell ref="Q77:R77"/>
    <mergeCell ref="A78:O79"/>
    <mergeCell ref="P78:R78"/>
    <mergeCell ref="A80:O80"/>
    <mergeCell ref="A82:A83"/>
    <mergeCell ref="B82:G82"/>
    <mergeCell ref="B83:G83"/>
    <mergeCell ref="D85:E85"/>
    <mergeCell ref="B91:C91"/>
    <mergeCell ref="B92:C92"/>
    <mergeCell ref="B93:C93"/>
    <mergeCell ref="H94:J94"/>
    <mergeCell ref="A96:H96"/>
    <mergeCell ref="J96:K96"/>
    <mergeCell ref="A88:A89"/>
    <mergeCell ref="C88:D89"/>
    <mergeCell ref="F88:G89"/>
    <mergeCell ref="H88:L89"/>
    <mergeCell ref="B100:C100"/>
    <mergeCell ref="H100:K100"/>
    <mergeCell ref="B101:C101"/>
    <mergeCell ref="A103:B103"/>
    <mergeCell ref="C103:D103"/>
    <mergeCell ref="F103:G103"/>
    <mergeCell ref="L96:O96"/>
    <mergeCell ref="A98:A99"/>
    <mergeCell ref="B98:B99"/>
    <mergeCell ref="C98:D98"/>
    <mergeCell ref="F98:F99"/>
    <mergeCell ref="K98:K99"/>
    <mergeCell ref="L98:L99"/>
    <mergeCell ref="C99:D99"/>
    <mergeCell ref="N98:O99"/>
    <mergeCell ref="I98:J99"/>
    <mergeCell ref="G98:H98"/>
    <mergeCell ref="G99:H99"/>
    <mergeCell ref="A105:B105"/>
    <mergeCell ref="C105:D105"/>
    <mergeCell ref="F105:G105"/>
    <mergeCell ref="M105:N105"/>
    <mergeCell ref="A106:O106"/>
    <mergeCell ref="M103:N103"/>
    <mergeCell ref="A104:B104"/>
    <mergeCell ref="C104:D104"/>
    <mergeCell ref="F104:G104"/>
    <mergeCell ref="H104:J104"/>
    <mergeCell ref="K104:L104"/>
    <mergeCell ref="M104:N104"/>
    <mergeCell ref="A116:O117"/>
    <mergeCell ref="P116:R116"/>
    <mergeCell ref="A118:O118"/>
    <mergeCell ref="A120:A121"/>
    <mergeCell ref="B120:G120"/>
    <mergeCell ref="B121:G121"/>
    <mergeCell ref="A107:R107"/>
    <mergeCell ref="A108:R108"/>
    <mergeCell ref="A109:R109"/>
    <mergeCell ref="A110:R110"/>
    <mergeCell ref="A111:R111"/>
    <mergeCell ref="A126:A127"/>
    <mergeCell ref="C126:D127"/>
    <mergeCell ref="F126:G127"/>
    <mergeCell ref="H126:L127"/>
    <mergeCell ref="T126:U127"/>
    <mergeCell ref="A123:A124"/>
    <mergeCell ref="J123:K123"/>
    <mergeCell ref="L123:L124"/>
    <mergeCell ref="M123:N124"/>
    <mergeCell ref="O123:O124"/>
    <mergeCell ref="B124:K124"/>
    <mergeCell ref="D123:E123"/>
    <mergeCell ref="B129:C129"/>
    <mergeCell ref="B130:C130"/>
    <mergeCell ref="B131:C131"/>
    <mergeCell ref="H132:J132"/>
    <mergeCell ref="A134:H134"/>
    <mergeCell ref="J134:K134"/>
    <mergeCell ref="D129:L129"/>
    <mergeCell ref="D130:K130"/>
    <mergeCell ref="D131:G131"/>
    <mergeCell ref="B138:C138"/>
    <mergeCell ref="H138:K138"/>
    <mergeCell ref="B139:C139"/>
    <mergeCell ref="A141:B141"/>
    <mergeCell ref="C141:D141"/>
    <mergeCell ref="F141:G141"/>
    <mergeCell ref="L134:O134"/>
    <mergeCell ref="A136:A137"/>
    <mergeCell ref="B136:B137"/>
    <mergeCell ref="C136:D136"/>
    <mergeCell ref="F136:F137"/>
    <mergeCell ref="K136:K137"/>
    <mergeCell ref="L136:L137"/>
    <mergeCell ref="C137:D137"/>
    <mergeCell ref="M136:O137"/>
    <mergeCell ref="I136:J137"/>
    <mergeCell ref="G136:H136"/>
    <mergeCell ref="G137:H137"/>
    <mergeCell ref="A143:B143"/>
    <mergeCell ref="C143:D143"/>
    <mergeCell ref="F143:G143"/>
    <mergeCell ref="M143:N143"/>
    <mergeCell ref="A144:O144"/>
    <mergeCell ref="M141:N141"/>
    <mergeCell ref="A142:B142"/>
    <mergeCell ref="C142:D142"/>
    <mergeCell ref="F142:G142"/>
    <mergeCell ref="H142:J142"/>
    <mergeCell ref="K142:L142"/>
    <mergeCell ref="M142:N142"/>
    <mergeCell ref="A145:R145"/>
    <mergeCell ref="A146:R146"/>
    <mergeCell ref="A147:R147"/>
    <mergeCell ref="A148:R148"/>
    <mergeCell ref="A149:R149"/>
    <mergeCell ref="T164:U165"/>
    <mergeCell ref="A161:A162"/>
    <mergeCell ref="J161:K161"/>
    <mergeCell ref="L161:L162"/>
    <mergeCell ref="M161:N162"/>
    <mergeCell ref="O161:O162"/>
    <mergeCell ref="B162:K162"/>
    <mergeCell ref="A154:O155"/>
    <mergeCell ref="P154:R154"/>
    <mergeCell ref="A156:O156"/>
    <mergeCell ref="A158:A159"/>
    <mergeCell ref="B158:G158"/>
    <mergeCell ref="B159:G159"/>
    <mergeCell ref="H161:I161"/>
    <mergeCell ref="D161:E161"/>
    <mergeCell ref="B167:C167"/>
    <mergeCell ref="D167:L167"/>
    <mergeCell ref="B168:C168"/>
    <mergeCell ref="D168:K168"/>
    <mergeCell ref="B169:C169"/>
    <mergeCell ref="D169:G169"/>
    <mergeCell ref="A164:A165"/>
    <mergeCell ref="C164:D165"/>
    <mergeCell ref="F164:G165"/>
    <mergeCell ref="H164:L165"/>
    <mergeCell ref="H170:J170"/>
    <mergeCell ref="A172:H172"/>
    <mergeCell ref="J172:K172"/>
    <mergeCell ref="L172:O172"/>
    <mergeCell ref="A174:A175"/>
    <mergeCell ref="B174:B175"/>
    <mergeCell ref="F174:F175"/>
    <mergeCell ref="K174:K175"/>
    <mergeCell ref="M174:M175"/>
    <mergeCell ref="N174:O175"/>
    <mergeCell ref="G174:H174"/>
    <mergeCell ref="G175:H175"/>
    <mergeCell ref="I174:J175"/>
    <mergeCell ref="C174:E174"/>
    <mergeCell ref="C175:E175"/>
    <mergeCell ref="A180:B180"/>
    <mergeCell ref="F180:G180"/>
    <mergeCell ref="H180:J180"/>
    <mergeCell ref="K180:L180"/>
    <mergeCell ref="M180:N180"/>
    <mergeCell ref="B176:C176"/>
    <mergeCell ref="H176:K176"/>
    <mergeCell ref="B177:C177"/>
    <mergeCell ref="A179:B179"/>
    <mergeCell ref="F179:G179"/>
    <mergeCell ref="C179:E179"/>
    <mergeCell ref="C180:E180"/>
    <mergeCell ref="M179:N179"/>
    <mergeCell ref="A183:R183"/>
    <mergeCell ref="A184:R184"/>
    <mergeCell ref="A185:R185"/>
    <mergeCell ref="A186:R186"/>
    <mergeCell ref="A187:R187"/>
    <mergeCell ref="A181:B181"/>
    <mergeCell ref="F181:G181"/>
    <mergeCell ref="M181:N181"/>
    <mergeCell ref="A182:O182"/>
    <mergeCell ref="C181:E181"/>
    <mergeCell ref="T202:U203"/>
    <mergeCell ref="A199:A200"/>
    <mergeCell ref="J199:K199"/>
    <mergeCell ref="L199:L200"/>
    <mergeCell ref="M199:N200"/>
    <mergeCell ref="O199:O200"/>
    <mergeCell ref="B200:K200"/>
    <mergeCell ref="A192:O193"/>
    <mergeCell ref="P192:R192"/>
    <mergeCell ref="A194:O194"/>
    <mergeCell ref="A196:A197"/>
    <mergeCell ref="B196:G196"/>
    <mergeCell ref="B197:G197"/>
    <mergeCell ref="B205:C205"/>
    <mergeCell ref="D205:L205"/>
    <mergeCell ref="B206:C206"/>
    <mergeCell ref="D206:K206"/>
    <mergeCell ref="B207:C207"/>
    <mergeCell ref="D207:G207"/>
    <mergeCell ref="A202:A203"/>
    <mergeCell ref="C202:D203"/>
    <mergeCell ref="F202:G203"/>
    <mergeCell ref="H202:L203"/>
    <mergeCell ref="L210:O210"/>
    <mergeCell ref="A212:A213"/>
    <mergeCell ref="B212:B213"/>
    <mergeCell ref="C212:D212"/>
    <mergeCell ref="F212:F213"/>
    <mergeCell ref="G212:H212"/>
    <mergeCell ref="I212:J213"/>
    <mergeCell ref="K212:K213"/>
    <mergeCell ref="M212:M213"/>
    <mergeCell ref="N212:O213"/>
    <mergeCell ref="C213:D213"/>
    <mergeCell ref="G213:H213"/>
    <mergeCell ref="B214:C214"/>
    <mergeCell ref="H214:K214"/>
    <mergeCell ref="B215:C215"/>
    <mergeCell ref="A217:B217"/>
    <mergeCell ref="C217:D217"/>
    <mergeCell ref="F217:G217"/>
    <mergeCell ref="H208:J208"/>
    <mergeCell ref="A210:H210"/>
    <mergeCell ref="J210:K210"/>
    <mergeCell ref="A219:B219"/>
    <mergeCell ref="C219:D219"/>
    <mergeCell ref="F219:G219"/>
    <mergeCell ref="M219:N219"/>
    <mergeCell ref="A220:O220"/>
    <mergeCell ref="M217:N217"/>
    <mergeCell ref="A218:B218"/>
    <mergeCell ref="C218:D218"/>
    <mergeCell ref="F218:G218"/>
    <mergeCell ref="H218:J218"/>
    <mergeCell ref="K218:L218"/>
    <mergeCell ref="M218:N218"/>
    <mergeCell ref="A230:O231"/>
    <mergeCell ref="P230:R230"/>
    <mergeCell ref="A232:O232"/>
    <mergeCell ref="A234:A235"/>
    <mergeCell ref="B234:G234"/>
    <mergeCell ref="B235:G235"/>
    <mergeCell ref="A221:R221"/>
    <mergeCell ref="A222:R222"/>
    <mergeCell ref="A223:R223"/>
    <mergeCell ref="A224:R224"/>
    <mergeCell ref="A225:R225"/>
    <mergeCell ref="A240:A241"/>
    <mergeCell ref="C240:D241"/>
    <mergeCell ref="F240:G241"/>
    <mergeCell ref="H240:L241"/>
    <mergeCell ref="A237:A238"/>
    <mergeCell ref="D237:E237"/>
    <mergeCell ref="H237:I237"/>
    <mergeCell ref="J237:K237"/>
    <mergeCell ref="L237:L238"/>
    <mergeCell ref="T240:U241"/>
    <mergeCell ref="B243:C243"/>
    <mergeCell ref="D243:L243"/>
    <mergeCell ref="B244:C244"/>
    <mergeCell ref="D244:K244"/>
    <mergeCell ref="L248:O248"/>
    <mergeCell ref="M237:N238"/>
    <mergeCell ref="O237:O238"/>
    <mergeCell ref="B238:K238"/>
    <mergeCell ref="M250:M251"/>
    <mergeCell ref="N250:O251"/>
    <mergeCell ref="C251:E251"/>
    <mergeCell ref="G251:H251"/>
    <mergeCell ref="B245:C245"/>
    <mergeCell ref="D245:G245"/>
    <mergeCell ref="H246:J246"/>
    <mergeCell ref="A248:H248"/>
    <mergeCell ref="J248:K248"/>
    <mergeCell ref="B252:C252"/>
    <mergeCell ref="H252:K252"/>
    <mergeCell ref="B253:C253"/>
    <mergeCell ref="A255:B255"/>
    <mergeCell ref="C255:E255"/>
    <mergeCell ref="F255:G255"/>
    <mergeCell ref="A250:A251"/>
    <mergeCell ref="B250:B251"/>
    <mergeCell ref="C250:E250"/>
    <mergeCell ref="F250:F251"/>
    <mergeCell ref="G250:H250"/>
    <mergeCell ref="I250:J251"/>
    <mergeCell ref="K250:K251"/>
    <mergeCell ref="A257:B257"/>
    <mergeCell ref="C257:E257"/>
    <mergeCell ref="F257:G257"/>
    <mergeCell ref="M257:N257"/>
    <mergeCell ref="A258:O258"/>
    <mergeCell ref="M255:N255"/>
    <mergeCell ref="A256:B256"/>
    <mergeCell ref="C256:E256"/>
    <mergeCell ref="F256:G256"/>
    <mergeCell ref="H256:J256"/>
    <mergeCell ref="K256:L256"/>
    <mergeCell ref="M256:N256"/>
    <mergeCell ref="A268:O269"/>
    <mergeCell ref="P268:R268"/>
    <mergeCell ref="A270:O270"/>
    <mergeCell ref="A272:A273"/>
    <mergeCell ref="B272:G272"/>
    <mergeCell ref="B273:G273"/>
    <mergeCell ref="A259:R259"/>
    <mergeCell ref="A260:R260"/>
    <mergeCell ref="A261:R261"/>
    <mergeCell ref="A262:R262"/>
    <mergeCell ref="A263:R263"/>
    <mergeCell ref="A278:A279"/>
    <mergeCell ref="C278:D279"/>
    <mergeCell ref="F278:G279"/>
    <mergeCell ref="H278:L279"/>
    <mergeCell ref="T278:U279"/>
    <mergeCell ref="A275:A276"/>
    <mergeCell ref="J275:K275"/>
    <mergeCell ref="L275:L276"/>
    <mergeCell ref="M275:N276"/>
    <mergeCell ref="O275:O276"/>
    <mergeCell ref="B276:K276"/>
    <mergeCell ref="N288:O289"/>
    <mergeCell ref="C289:D289"/>
    <mergeCell ref="G289:H289"/>
    <mergeCell ref="B281:C281"/>
    <mergeCell ref="D281:L281"/>
    <mergeCell ref="B282:C282"/>
    <mergeCell ref="D282:K282"/>
    <mergeCell ref="B283:C283"/>
    <mergeCell ref="D283:G283"/>
    <mergeCell ref="A301:R301"/>
    <mergeCell ref="A295:B295"/>
    <mergeCell ref="C295:D295"/>
    <mergeCell ref="F295:G295"/>
    <mergeCell ref="M295:N295"/>
    <mergeCell ref="A296:O296"/>
    <mergeCell ref="M293:N293"/>
    <mergeCell ref="A294:B294"/>
    <mergeCell ref="C294:D294"/>
    <mergeCell ref="F294:G294"/>
    <mergeCell ref="H294:J294"/>
    <mergeCell ref="K294:L294"/>
    <mergeCell ref="M294:N294"/>
    <mergeCell ref="A293:B293"/>
    <mergeCell ref="C293:D293"/>
    <mergeCell ref="F293:G293"/>
    <mergeCell ref="I23:J24"/>
    <mergeCell ref="A297:R297"/>
    <mergeCell ref="A298:R298"/>
    <mergeCell ref="A299:R299"/>
    <mergeCell ref="A300:R300"/>
    <mergeCell ref="B290:C290"/>
    <mergeCell ref="H290:K290"/>
    <mergeCell ref="B291:C291"/>
    <mergeCell ref="H284:J284"/>
    <mergeCell ref="A286:H286"/>
    <mergeCell ref="J286:K286"/>
    <mergeCell ref="L286:O286"/>
    <mergeCell ref="A288:A289"/>
    <mergeCell ref="B288:B289"/>
    <mergeCell ref="C288:D288"/>
    <mergeCell ref="F288:F289"/>
    <mergeCell ref="G288:H288"/>
    <mergeCell ref="I288:J289"/>
    <mergeCell ref="K288:K289"/>
    <mergeCell ref="M288:M289"/>
    <mergeCell ref="A35:R35"/>
    <mergeCell ref="A36:R36"/>
    <mergeCell ref="C29:D29"/>
    <mergeCell ref="C30:D30"/>
    <mergeCell ref="C31:D31"/>
    <mergeCell ref="H30:J30"/>
    <mergeCell ref="Q39:R39"/>
    <mergeCell ref="M29:N29"/>
    <mergeCell ref="M30:N30"/>
    <mergeCell ref="M31:N31"/>
    <mergeCell ref="F29:G29"/>
    <mergeCell ref="F31:G31"/>
    <mergeCell ref="F30:G30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&amp;C- &amp;P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 tint="0.59999389629810485"/>
  </sheetPr>
  <dimension ref="A1:M184"/>
  <sheetViews>
    <sheetView showGridLines="0" view="pageBreakPreview" zoomScaleNormal="100" zoomScaleSheetLayoutView="100" workbookViewId="0">
      <selection activeCell="O14" sqref="O14"/>
    </sheetView>
  </sheetViews>
  <sheetFormatPr defaultColWidth="8.88671875" defaultRowHeight="30" customHeight="1"/>
  <cols>
    <col min="1" max="4" width="15.21875" style="226" customWidth="1"/>
    <col min="5" max="5" width="13.88671875" style="226" customWidth="1"/>
    <col min="6" max="6" width="12.44140625" style="226" hidden="1" customWidth="1"/>
    <col min="7" max="9" width="0" style="226" hidden="1" customWidth="1"/>
    <col min="10" max="16384" width="8.88671875" style="226"/>
  </cols>
  <sheetData>
    <row r="1" spans="1:13" ht="30" customHeight="1">
      <c r="A1" s="1038" t="s">
        <v>604</v>
      </c>
      <c r="B1" s="1038"/>
      <c r="C1" s="1038"/>
      <c r="D1" s="1038"/>
      <c r="E1" s="1038"/>
    </row>
    <row r="3" spans="1:13" ht="23.1" customHeight="1">
      <c r="A3" s="114" t="s">
        <v>558</v>
      </c>
    </row>
    <row r="4" spans="1:13" s="228" customFormat="1" ht="35.25" customHeight="1" thickBot="1">
      <c r="A4" s="517" t="s">
        <v>553</v>
      </c>
      <c r="B4" s="517" t="s">
        <v>554</v>
      </c>
      <c r="C4" s="517" t="s">
        <v>555</v>
      </c>
      <c r="D4" s="517" t="s">
        <v>556</v>
      </c>
      <c r="E4" s="517" t="s">
        <v>557</v>
      </c>
    </row>
    <row r="5" spans="1:13" s="228" customFormat="1" ht="24.95" customHeight="1" thickTop="1">
      <c r="A5" s="516" t="s">
        <v>543</v>
      </c>
      <c r="B5" s="516" t="s">
        <v>543</v>
      </c>
      <c r="C5" s="516" t="s">
        <v>551</v>
      </c>
      <c r="D5" s="516">
        <v>81</v>
      </c>
      <c r="E5" s="516"/>
      <c r="F5" s="228" t="s">
        <v>578</v>
      </c>
    </row>
    <row r="6" spans="1:13" s="228" customFormat="1" ht="24.95" customHeight="1">
      <c r="A6" s="514" t="s">
        <v>544</v>
      </c>
      <c r="B6" s="514" t="s">
        <v>544</v>
      </c>
      <c r="C6" s="514" t="s">
        <v>551</v>
      </c>
      <c r="D6" s="514">
        <v>78</v>
      </c>
      <c r="E6" s="514"/>
    </row>
    <row r="7" spans="1:13" s="228" customFormat="1" ht="24.95" customHeight="1">
      <c r="A7" s="514" t="s">
        <v>462</v>
      </c>
      <c r="B7" s="514" t="s">
        <v>462</v>
      </c>
      <c r="C7" s="514" t="s">
        <v>551</v>
      </c>
      <c r="D7" s="514">
        <v>78</v>
      </c>
      <c r="E7" s="514"/>
    </row>
    <row r="8" spans="1:13" s="228" customFormat="1" ht="24.95" customHeight="1">
      <c r="A8" s="514" t="s">
        <v>545</v>
      </c>
      <c r="B8" s="514" t="s">
        <v>545</v>
      </c>
      <c r="C8" s="514" t="s">
        <v>551</v>
      </c>
      <c r="D8" s="514">
        <v>71</v>
      </c>
      <c r="E8" s="514"/>
    </row>
    <row r="9" spans="1:13" s="228" customFormat="1" ht="24.95" customHeight="1">
      <c r="A9" s="514" t="s">
        <v>546</v>
      </c>
      <c r="B9" s="514" t="s">
        <v>546</v>
      </c>
      <c r="C9" s="514" t="s">
        <v>551</v>
      </c>
      <c r="D9" s="514">
        <v>75</v>
      </c>
      <c r="E9" s="514"/>
    </row>
    <row r="10" spans="1:13" s="228" customFormat="1" ht="24.95" customHeight="1">
      <c r="A10" s="514" t="s">
        <v>549</v>
      </c>
      <c r="B10" s="514" t="s">
        <v>543</v>
      </c>
      <c r="C10" s="514" t="s">
        <v>551</v>
      </c>
      <c r="D10" s="514">
        <v>89</v>
      </c>
      <c r="E10" s="514"/>
    </row>
    <row r="11" spans="1:13" s="228" customFormat="1" ht="24.95" customHeight="1">
      <c r="A11" s="514" t="s">
        <v>550</v>
      </c>
      <c r="B11" s="514" t="s">
        <v>543</v>
      </c>
      <c r="C11" s="514" t="s">
        <v>551</v>
      </c>
      <c r="D11" s="514">
        <v>93</v>
      </c>
      <c r="E11" s="514"/>
    </row>
    <row r="12" spans="1:13" s="228" customFormat="1" ht="24.95" customHeight="1">
      <c r="A12" s="514" t="s">
        <v>468</v>
      </c>
      <c r="B12" s="514" t="s">
        <v>543</v>
      </c>
      <c r="C12" s="514" t="s">
        <v>551</v>
      </c>
      <c r="D12" s="514">
        <v>95</v>
      </c>
      <c r="E12" s="514"/>
    </row>
    <row r="13" spans="1:13" ht="24.95" customHeight="1">
      <c r="A13" s="514" t="s">
        <v>552</v>
      </c>
      <c r="B13" s="515"/>
      <c r="C13" s="515"/>
      <c r="D13" s="514">
        <f>ROUNDDOWN(AVERAGE(D5:D12),1)</f>
        <v>82.5</v>
      </c>
      <c r="E13" s="515"/>
      <c r="J13" s="228"/>
      <c r="K13" s="228"/>
      <c r="L13" s="228"/>
      <c r="M13" s="228"/>
    </row>
    <row r="14" spans="1:13" ht="23.1" customHeight="1">
      <c r="J14" s="228"/>
      <c r="K14" s="228"/>
      <c r="L14" s="228"/>
      <c r="M14" s="228"/>
    </row>
    <row r="15" spans="1:13" ht="23.1" customHeight="1">
      <c r="A15" s="114" t="s">
        <v>559</v>
      </c>
    </row>
    <row r="16" spans="1:13" s="228" customFormat="1" ht="37.15" customHeight="1" thickBot="1">
      <c r="A16" s="517" t="s">
        <v>553</v>
      </c>
      <c r="B16" s="517" t="s">
        <v>554</v>
      </c>
      <c r="C16" s="517" t="s">
        <v>555</v>
      </c>
      <c r="D16" s="518" t="s">
        <v>582</v>
      </c>
      <c r="E16" s="518" t="s">
        <v>583</v>
      </c>
    </row>
    <row r="17" spans="1:7" s="228" customFormat="1" ht="24.95" customHeight="1" thickTop="1">
      <c r="A17" s="516" t="s">
        <v>543</v>
      </c>
      <c r="B17" s="516" t="s">
        <v>584</v>
      </c>
      <c r="C17" s="516" t="s">
        <v>551</v>
      </c>
      <c r="D17" s="516"/>
      <c r="E17" s="516">
        <v>81</v>
      </c>
      <c r="F17" s="228" t="s">
        <v>580</v>
      </c>
      <c r="G17" s="228" t="s">
        <v>579</v>
      </c>
    </row>
    <row r="18" spans="1:7" s="228" customFormat="1" ht="24.95" customHeight="1">
      <c r="A18" s="514" t="s">
        <v>544</v>
      </c>
      <c r="B18" s="514" t="s">
        <v>584</v>
      </c>
      <c r="C18" s="514" t="s">
        <v>551</v>
      </c>
      <c r="D18" s="514">
        <v>5.9</v>
      </c>
      <c r="E18" s="514">
        <v>81</v>
      </c>
      <c r="F18" s="228" t="s">
        <v>581</v>
      </c>
      <c r="G18" s="228" t="s">
        <v>578</v>
      </c>
    </row>
    <row r="19" spans="1:7" s="228" customFormat="1" ht="24.95" customHeight="1">
      <c r="A19" s="514" t="s">
        <v>462</v>
      </c>
      <c r="B19" s="514" t="s">
        <v>584</v>
      </c>
      <c r="C19" s="514" t="s">
        <v>551</v>
      </c>
      <c r="D19" s="514">
        <v>7.2</v>
      </c>
      <c r="E19" s="514">
        <v>81</v>
      </c>
    </row>
    <row r="20" spans="1:7" s="228" customFormat="1" ht="24.95" customHeight="1">
      <c r="A20" s="514" t="s">
        <v>545</v>
      </c>
      <c r="B20" s="514" t="s">
        <v>584</v>
      </c>
      <c r="C20" s="514" t="s">
        <v>551</v>
      </c>
      <c r="D20" s="514">
        <v>17</v>
      </c>
      <c r="E20" s="514">
        <v>81</v>
      </c>
    </row>
    <row r="21" spans="1:7" s="228" customFormat="1" ht="24.95" customHeight="1">
      <c r="A21" s="514" t="s">
        <v>546</v>
      </c>
      <c r="B21" s="514" t="s">
        <v>584</v>
      </c>
      <c r="C21" s="514" t="s">
        <v>551</v>
      </c>
      <c r="D21" s="514">
        <v>8.5</v>
      </c>
      <c r="E21" s="514">
        <v>81</v>
      </c>
    </row>
    <row r="22" spans="1:7" s="228" customFormat="1" ht="24.95" customHeight="1">
      <c r="A22" s="514" t="s">
        <v>548</v>
      </c>
      <c r="B22" s="514" t="s">
        <v>595</v>
      </c>
      <c r="C22" s="514" t="s">
        <v>596</v>
      </c>
      <c r="D22" s="514">
        <v>14</v>
      </c>
      <c r="E22" s="514">
        <f>E21</f>
        <v>81</v>
      </c>
    </row>
    <row r="23" spans="1:7" s="228" customFormat="1" ht="24.95" customHeight="1">
      <c r="A23" s="514" t="s">
        <v>549</v>
      </c>
      <c r="B23" s="514" t="s">
        <v>543</v>
      </c>
      <c r="C23" s="514" t="s">
        <v>551</v>
      </c>
      <c r="D23" s="514">
        <v>8.1999999999999993</v>
      </c>
      <c r="E23" s="514">
        <f>E21</f>
        <v>81</v>
      </c>
    </row>
    <row r="24" spans="1:7" s="228" customFormat="1" ht="24.95" customHeight="1">
      <c r="A24" s="514" t="s">
        <v>468</v>
      </c>
      <c r="B24" s="514" t="s">
        <v>543</v>
      </c>
      <c r="C24" s="514" t="s">
        <v>551</v>
      </c>
      <c r="D24" s="514">
        <v>12</v>
      </c>
      <c r="E24" s="514">
        <f>E23</f>
        <v>81</v>
      </c>
    </row>
    <row r="25" spans="1:7" ht="24.95" customHeight="1">
      <c r="A25" s="514" t="s">
        <v>552</v>
      </c>
      <c r="B25" s="514"/>
      <c r="C25" s="515"/>
      <c r="D25" s="514">
        <f>ROUNDDOWN(AVERAGE(D17:D24),1)</f>
        <v>10.4</v>
      </c>
      <c r="E25" s="514">
        <f>ROUNDDOWN(AVERAGE(E17:E24),1)</f>
        <v>81</v>
      </c>
    </row>
    <row r="26" spans="1:7" ht="24" customHeight="1"/>
    <row r="27" spans="1:7" ht="24" customHeight="1"/>
    <row r="28" spans="1:7" ht="26.1" customHeight="1">
      <c r="A28" s="114" t="s">
        <v>560</v>
      </c>
    </row>
    <row r="29" spans="1:7" s="228" customFormat="1" ht="26.1" customHeight="1" thickBot="1">
      <c r="A29" s="517" t="s">
        <v>553</v>
      </c>
      <c r="B29" s="517" t="s">
        <v>554</v>
      </c>
      <c r="C29" s="517" t="s">
        <v>555</v>
      </c>
      <c r="D29" s="517" t="s">
        <v>556</v>
      </c>
      <c r="E29" s="517" t="s">
        <v>557</v>
      </c>
    </row>
    <row r="30" spans="1:7" s="228" customFormat="1" ht="26.1" customHeight="1" thickTop="1">
      <c r="A30" s="516" t="s">
        <v>543</v>
      </c>
      <c r="B30" s="516" t="s">
        <v>543</v>
      </c>
      <c r="C30" s="516" t="s">
        <v>561</v>
      </c>
      <c r="D30" s="516">
        <v>44</v>
      </c>
      <c r="E30" s="516"/>
      <c r="F30" s="228" t="s">
        <v>578</v>
      </c>
    </row>
    <row r="31" spans="1:7" s="228" customFormat="1" ht="26.1" customHeight="1">
      <c r="A31" s="514" t="s">
        <v>544</v>
      </c>
      <c r="B31" s="514" t="s">
        <v>544</v>
      </c>
      <c r="C31" s="516" t="s">
        <v>561</v>
      </c>
      <c r="D31" s="514">
        <v>40</v>
      </c>
      <c r="E31" s="514"/>
    </row>
    <row r="32" spans="1:7" s="228" customFormat="1" ht="26.1" customHeight="1">
      <c r="A32" s="514" t="s">
        <v>462</v>
      </c>
      <c r="B32" s="514" t="s">
        <v>462</v>
      </c>
      <c r="C32" s="516" t="s">
        <v>561</v>
      </c>
      <c r="D32" s="514">
        <v>42</v>
      </c>
      <c r="E32" s="514"/>
    </row>
    <row r="33" spans="1:6" s="228" customFormat="1" ht="26.1" customHeight="1">
      <c r="A33" s="514" t="s">
        <v>545</v>
      </c>
      <c r="B33" s="514" t="s">
        <v>545</v>
      </c>
      <c r="C33" s="516" t="s">
        <v>561</v>
      </c>
      <c r="D33" s="514">
        <v>29</v>
      </c>
      <c r="E33" s="514"/>
    </row>
    <row r="34" spans="1:6" s="228" customFormat="1" ht="26.1" customHeight="1">
      <c r="A34" s="514" t="s">
        <v>546</v>
      </c>
      <c r="B34" s="514" t="s">
        <v>546</v>
      </c>
      <c r="C34" s="516" t="s">
        <v>561</v>
      </c>
      <c r="D34" s="514">
        <v>36</v>
      </c>
      <c r="E34" s="514"/>
    </row>
    <row r="35" spans="1:6" s="228" customFormat="1" ht="26.1" customHeight="1">
      <c r="A35" s="514" t="s">
        <v>549</v>
      </c>
      <c r="B35" s="514" t="s">
        <v>543</v>
      </c>
      <c r="C35" s="516" t="s">
        <v>561</v>
      </c>
      <c r="D35" s="514">
        <v>54</v>
      </c>
      <c r="E35" s="514"/>
    </row>
    <row r="36" spans="1:6" s="228" customFormat="1" ht="26.1" customHeight="1">
      <c r="A36" s="514" t="s">
        <v>550</v>
      </c>
      <c r="B36" s="514" t="s">
        <v>543</v>
      </c>
      <c r="C36" s="516" t="s">
        <v>561</v>
      </c>
      <c r="D36" s="514">
        <v>58</v>
      </c>
      <c r="E36" s="514"/>
    </row>
    <row r="37" spans="1:6" s="228" customFormat="1" ht="26.1" customHeight="1">
      <c r="A37" s="514" t="s">
        <v>468</v>
      </c>
      <c r="B37" s="514" t="s">
        <v>543</v>
      </c>
      <c r="C37" s="516" t="s">
        <v>561</v>
      </c>
      <c r="D37" s="514">
        <v>60</v>
      </c>
      <c r="E37" s="514"/>
    </row>
    <row r="38" spans="1:6" ht="26.1" customHeight="1">
      <c r="A38" s="514" t="s">
        <v>552</v>
      </c>
      <c r="B38" s="514"/>
      <c r="C38" s="515"/>
      <c r="D38" s="514">
        <f>ROUNDDOWN(AVERAGE(D30:D37),1)</f>
        <v>45.3</v>
      </c>
      <c r="E38" s="515"/>
    </row>
    <row r="39" spans="1:6" ht="26.1" customHeight="1"/>
    <row r="40" spans="1:6" ht="26.1" customHeight="1">
      <c r="A40" s="114" t="s">
        <v>562</v>
      </c>
      <c r="F40" s="226" t="s">
        <v>585</v>
      </c>
    </row>
    <row r="41" spans="1:6" s="228" customFormat="1" ht="26.1" customHeight="1" thickBot="1">
      <c r="A41" s="517" t="s">
        <v>553</v>
      </c>
      <c r="B41" s="517" t="s">
        <v>554</v>
      </c>
      <c r="C41" s="517" t="s">
        <v>555</v>
      </c>
      <c r="D41" s="517" t="s">
        <v>556</v>
      </c>
      <c r="E41" s="517" t="s">
        <v>557</v>
      </c>
    </row>
    <row r="42" spans="1:6" s="228" customFormat="1" ht="26.1" customHeight="1" thickTop="1">
      <c r="A42" s="516" t="s">
        <v>543</v>
      </c>
      <c r="B42" s="516" t="s">
        <v>543</v>
      </c>
      <c r="C42" s="516" t="s">
        <v>563</v>
      </c>
      <c r="D42" s="516">
        <v>127</v>
      </c>
      <c r="E42" s="516"/>
      <c r="F42" s="228" t="s">
        <v>578</v>
      </c>
    </row>
    <row r="43" spans="1:6" s="228" customFormat="1" ht="26.1" customHeight="1">
      <c r="A43" s="514" t="s">
        <v>544</v>
      </c>
      <c r="B43" s="514" t="s">
        <v>544</v>
      </c>
      <c r="C43" s="516" t="s">
        <v>563</v>
      </c>
      <c r="D43" s="514">
        <v>121</v>
      </c>
      <c r="E43" s="514"/>
    </row>
    <row r="44" spans="1:6" s="228" customFormat="1" ht="26.1" customHeight="1">
      <c r="A44" s="514" t="s">
        <v>462</v>
      </c>
      <c r="B44" s="514" t="s">
        <v>462</v>
      </c>
      <c r="C44" s="516" t="s">
        <v>563</v>
      </c>
      <c r="D44" s="514">
        <v>118</v>
      </c>
      <c r="E44" s="514"/>
    </row>
    <row r="45" spans="1:6" s="228" customFormat="1" ht="26.1" customHeight="1">
      <c r="A45" s="538" t="s">
        <v>601</v>
      </c>
      <c r="B45" s="538" t="s">
        <v>602</v>
      </c>
      <c r="C45" s="516" t="s">
        <v>563</v>
      </c>
      <c r="D45" s="514">
        <v>120</v>
      </c>
      <c r="E45" s="538"/>
    </row>
    <row r="46" spans="1:6" s="228" customFormat="1" ht="26.1" customHeight="1">
      <c r="A46" s="514" t="s">
        <v>547</v>
      </c>
      <c r="B46" s="514" t="s">
        <v>548</v>
      </c>
      <c r="C46" s="516" t="s">
        <v>563</v>
      </c>
      <c r="D46" s="514">
        <v>117</v>
      </c>
      <c r="E46" s="514"/>
    </row>
    <row r="47" spans="1:6" s="228" customFormat="1" ht="26.1" customHeight="1">
      <c r="A47" s="514" t="s">
        <v>548</v>
      </c>
      <c r="B47" s="514" t="s">
        <v>548</v>
      </c>
      <c r="C47" s="516" t="s">
        <v>563</v>
      </c>
      <c r="D47" s="514">
        <v>119</v>
      </c>
      <c r="E47" s="514"/>
    </row>
    <row r="48" spans="1:6" ht="26.1" customHeight="1">
      <c r="A48" s="514" t="s">
        <v>552</v>
      </c>
      <c r="B48" s="514"/>
      <c r="C48" s="515"/>
      <c r="D48" s="514">
        <f>ROUNDDOWN(AVERAGE(D42:D47),1)</f>
        <v>120.3</v>
      </c>
      <c r="E48" s="515"/>
    </row>
    <row r="49" spans="1:10" ht="24" customHeight="1"/>
    <row r="50" spans="1:10" ht="24" customHeight="1"/>
    <row r="51" spans="1:10" ht="24" customHeight="1"/>
    <row r="52" spans="1:10" ht="24" customHeight="1"/>
    <row r="53" spans="1:10" ht="24" customHeight="1"/>
    <row r="54" spans="1:10" ht="24" customHeight="1"/>
    <row r="55" spans="1:10" ht="23.1" customHeight="1">
      <c r="A55" s="114" t="s">
        <v>564</v>
      </c>
      <c r="F55" s="226" t="s">
        <v>586</v>
      </c>
    </row>
    <row r="56" spans="1:10" s="228" customFormat="1" ht="38.25" customHeight="1" thickBot="1">
      <c r="A56" s="517" t="s">
        <v>553</v>
      </c>
      <c r="B56" s="517" t="s">
        <v>554</v>
      </c>
      <c r="C56" s="517" t="s">
        <v>555</v>
      </c>
      <c r="D56" s="518" t="s">
        <v>582</v>
      </c>
      <c r="E56" s="518" t="s">
        <v>588</v>
      </c>
      <c r="J56" s="539" t="s">
        <v>600</v>
      </c>
    </row>
    <row r="57" spans="1:10" s="228" customFormat="1" ht="21" customHeight="1" thickTop="1">
      <c r="A57" s="516" t="s">
        <v>543</v>
      </c>
      <c r="B57" s="516" t="s">
        <v>543</v>
      </c>
      <c r="C57" s="516" t="s">
        <v>563</v>
      </c>
      <c r="D57" s="516"/>
      <c r="E57" s="516">
        <v>188</v>
      </c>
      <c r="F57" s="228" t="s">
        <v>580</v>
      </c>
      <c r="G57" s="228" t="s">
        <v>579</v>
      </c>
    </row>
    <row r="58" spans="1:10" s="228" customFormat="1" ht="21" customHeight="1">
      <c r="A58" s="514" t="s">
        <v>544</v>
      </c>
      <c r="B58" s="514" t="s">
        <v>543</v>
      </c>
      <c r="C58" s="516" t="s">
        <v>563</v>
      </c>
      <c r="D58" s="514">
        <v>5.9</v>
      </c>
      <c r="E58" s="514">
        <f>E57</f>
        <v>188</v>
      </c>
      <c r="F58" s="228" t="s">
        <v>587</v>
      </c>
      <c r="G58" s="228" t="s">
        <v>578</v>
      </c>
    </row>
    <row r="59" spans="1:10" s="228" customFormat="1" ht="21" customHeight="1">
      <c r="A59" s="514" t="s">
        <v>462</v>
      </c>
      <c r="B59" s="514" t="s">
        <v>543</v>
      </c>
      <c r="C59" s="516" t="s">
        <v>563</v>
      </c>
      <c r="D59" s="514">
        <v>7.3</v>
      </c>
      <c r="E59" s="514">
        <f>E58</f>
        <v>188</v>
      </c>
    </row>
    <row r="60" spans="1:10" s="228" customFormat="1" ht="21" customHeight="1">
      <c r="A60" s="514" t="s">
        <v>545</v>
      </c>
      <c r="B60" s="514" t="s">
        <v>543</v>
      </c>
      <c r="C60" s="516" t="s">
        <v>563</v>
      </c>
      <c r="D60" s="514">
        <v>18</v>
      </c>
      <c r="E60" s="514">
        <f t="shared" ref="E60:E61" si="0">E59</f>
        <v>188</v>
      </c>
    </row>
    <row r="61" spans="1:10" s="228" customFormat="1" ht="21" customHeight="1">
      <c r="A61" s="514" t="s">
        <v>546</v>
      </c>
      <c r="B61" s="514" t="s">
        <v>543</v>
      </c>
      <c r="C61" s="516" t="s">
        <v>563</v>
      </c>
      <c r="D61" s="514">
        <v>8.6</v>
      </c>
      <c r="E61" s="514">
        <f t="shared" si="0"/>
        <v>188</v>
      </c>
    </row>
    <row r="62" spans="1:10" s="228" customFormat="1" ht="21" customHeight="1">
      <c r="A62" s="514" t="s">
        <v>548</v>
      </c>
      <c r="B62" s="514" t="s">
        <v>543</v>
      </c>
      <c r="C62" s="516" t="s">
        <v>563</v>
      </c>
      <c r="D62" s="514">
        <v>14</v>
      </c>
      <c r="E62" s="514">
        <f>E61</f>
        <v>188</v>
      </c>
    </row>
    <row r="63" spans="1:10" s="228" customFormat="1" ht="21" customHeight="1">
      <c r="A63" s="514" t="s">
        <v>549</v>
      </c>
      <c r="B63" s="514" t="s">
        <v>543</v>
      </c>
      <c r="C63" s="516" t="s">
        <v>563</v>
      </c>
      <c r="D63" s="514">
        <v>8.1999999999999993</v>
      </c>
      <c r="E63" s="514">
        <f>E62</f>
        <v>188</v>
      </c>
    </row>
    <row r="64" spans="1:10" s="228" customFormat="1" ht="21" customHeight="1">
      <c r="A64" s="514" t="s">
        <v>468</v>
      </c>
      <c r="B64" s="514" t="s">
        <v>543</v>
      </c>
      <c r="C64" s="516" t="s">
        <v>563</v>
      </c>
      <c r="D64" s="514">
        <v>14</v>
      </c>
      <c r="E64" s="514">
        <f t="shared" ref="E64:E67" si="1">E63</f>
        <v>188</v>
      </c>
    </row>
    <row r="65" spans="1:6" s="228" customFormat="1" ht="21" customHeight="1">
      <c r="A65" s="538" t="s">
        <v>597</v>
      </c>
      <c r="B65" s="514" t="s">
        <v>543</v>
      </c>
      <c r="C65" s="516" t="s">
        <v>563</v>
      </c>
      <c r="D65" s="538">
        <v>5.9</v>
      </c>
      <c r="E65" s="514">
        <f t="shared" si="1"/>
        <v>188</v>
      </c>
    </row>
    <row r="66" spans="1:6" s="228" customFormat="1" ht="21" customHeight="1">
      <c r="A66" s="538" t="s">
        <v>598</v>
      </c>
      <c r="B66" s="514" t="s">
        <v>543</v>
      </c>
      <c r="C66" s="516" t="s">
        <v>563</v>
      </c>
      <c r="D66" s="538">
        <v>16</v>
      </c>
      <c r="E66" s="514">
        <f t="shared" si="1"/>
        <v>188</v>
      </c>
    </row>
    <row r="67" spans="1:6" s="228" customFormat="1" ht="21" customHeight="1">
      <c r="A67" s="538" t="s">
        <v>599</v>
      </c>
      <c r="B67" s="514" t="s">
        <v>543</v>
      </c>
      <c r="C67" s="516" t="s">
        <v>563</v>
      </c>
      <c r="D67" s="538">
        <v>7.3</v>
      </c>
      <c r="E67" s="514">
        <f t="shared" si="1"/>
        <v>188</v>
      </c>
    </row>
    <row r="68" spans="1:6" ht="21" customHeight="1">
      <c r="A68" s="514" t="s">
        <v>552</v>
      </c>
      <c r="B68" s="514"/>
      <c r="C68" s="515"/>
      <c r="D68" s="514">
        <f>ROUNDDOWN(AVERAGE(D57:D67),1)</f>
        <v>10.5</v>
      </c>
      <c r="E68" s="514">
        <f>ROUNDDOWN(AVERAGE(E57:E67),1)</f>
        <v>188</v>
      </c>
    </row>
    <row r="69" spans="1:6" ht="24" customHeight="1"/>
    <row r="70" spans="1:6" ht="23.1" customHeight="1">
      <c r="A70" s="114" t="s">
        <v>565</v>
      </c>
    </row>
    <row r="71" spans="1:6" s="228" customFormat="1" ht="23.1" customHeight="1" thickBot="1">
      <c r="A71" s="517" t="s">
        <v>553</v>
      </c>
      <c r="B71" s="517" t="s">
        <v>589</v>
      </c>
      <c r="C71" s="517" t="s">
        <v>556</v>
      </c>
      <c r="D71" s="1039" t="s">
        <v>557</v>
      </c>
      <c r="E71" s="1040"/>
    </row>
    <row r="72" spans="1:6" s="228" customFormat="1" ht="21" customHeight="1" thickTop="1">
      <c r="A72" s="516" t="s">
        <v>566</v>
      </c>
      <c r="B72" s="516" t="s">
        <v>545</v>
      </c>
      <c r="C72" s="520">
        <v>6.2</v>
      </c>
      <c r="D72" s="1041"/>
      <c r="E72" s="1042"/>
      <c r="F72" s="228" t="s">
        <v>590</v>
      </c>
    </row>
    <row r="73" spans="1:6" s="228" customFormat="1" ht="21" customHeight="1">
      <c r="A73" s="514" t="s">
        <v>567</v>
      </c>
      <c r="B73" s="514" t="s">
        <v>548</v>
      </c>
      <c r="C73" s="519">
        <v>11</v>
      </c>
      <c r="D73" s="1043"/>
      <c r="E73" s="1044"/>
    </row>
    <row r="74" spans="1:6" s="228" customFormat="1" ht="21" customHeight="1">
      <c r="A74" s="514" t="s">
        <v>568</v>
      </c>
      <c r="B74" s="514" t="s">
        <v>548</v>
      </c>
      <c r="C74" s="519">
        <v>9.1</v>
      </c>
      <c r="D74" s="1043"/>
      <c r="E74" s="1044"/>
    </row>
    <row r="75" spans="1:6" s="228" customFormat="1" ht="21" customHeight="1">
      <c r="A75" s="514" t="s">
        <v>569</v>
      </c>
      <c r="B75" s="514" t="s">
        <v>543</v>
      </c>
      <c r="C75" s="519">
        <v>9.8000000000000007</v>
      </c>
      <c r="D75" s="1043"/>
      <c r="E75" s="1044"/>
    </row>
    <row r="76" spans="1:6" s="228" customFormat="1" ht="21" customHeight="1">
      <c r="A76" s="514" t="s">
        <v>570</v>
      </c>
      <c r="B76" s="514" t="s">
        <v>543</v>
      </c>
      <c r="C76" s="519">
        <v>14</v>
      </c>
      <c r="D76" s="1043"/>
      <c r="E76" s="1044"/>
    </row>
    <row r="77" spans="1:6" s="228" customFormat="1" ht="21" customHeight="1">
      <c r="A77" s="514" t="s">
        <v>571</v>
      </c>
      <c r="B77" s="514" t="s">
        <v>543</v>
      </c>
      <c r="C77" s="519">
        <v>13</v>
      </c>
      <c r="D77" s="1043"/>
      <c r="E77" s="1044"/>
    </row>
    <row r="78" spans="1:6" s="228" customFormat="1" ht="21" customHeight="1">
      <c r="A78" s="514" t="s">
        <v>572</v>
      </c>
      <c r="B78" s="514" t="s">
        <v>543</v>
      </c>
      <c r="C78" s="519">
        <v>12</v>
      </c>
      <c r="D78" s="1043"/>
      <c r="E78" s="1044"/>
    </row>
    <row r="79" spans="1:6" s="228" customFormat="1" ht="21" customHeight="1">
      <c r="A79" s="514" t="s">
        <v>573</v>
      </c>
      <c r="B79" s="514" t="s">
        <v>543</v>
      </c>
      <c r="C79" s="519">
        <v>9.3000000000000007</v>
      </c>
      <c r="D79" s="1043"/>
      <c r="E79" s="1044"/>
    </row>
    <row r="80" spans="1:6" s="228" customFormat="1" ht="21" customHeight="1">
      <c r="A80" s="514" t="s">
        <v>574</v>
      </c>
      <c r="B80" s="514" t="s">
        <v>543</v>
      </c>
      <c r="C80" s="519">
        <v>8.6999999999999993</v>
      </c>
      <c r="D80" s="1043"/>
      <c r="E80" s="1044"/>
    </row>
    <row r="81" spans="1:5" s="228" customFormat="1" ht="21" customHeight="1">
      <c r="A81" s="514" t="s">
        <v>575</v>
      </c>
      <c r="B81" s="514" t="s">
        <v>543</v>
      </c>
      <c r="C81" s="519">
        <v>19</v>
      </c>
      <c r="D81" s="1043"/>
      <c r="E81" s="1044"/>
    </row>
    <row r="82" spans="1:5" s="228" customFormat="1" ht="21" customHeight="1">
      <c r="A82" s="514" t="s">
        <v>576</v>
      </c>
      <c r="B82" s="514" t="s">
        <v>543</v>
      </c>
      <c r="C82" s="519">
        <v>14</v>
      </c>
      <c r="D82" s="1043"/>
      <c r="E82" s="1044"/>
    </row>
    <row r="83" spans="1:5" s="228" customFormat="1" ht="21" customHeight="1">
      <c r="A83" s="514" t="s">
        <v>577</v>
      </c>
      <c r="B83" s="514" t="s">
        <v>543</v>
      </c>
      <c r="C83" s="519">
        <v>19</v>
      </c>
      <c r="D83" s="1043"/>
      <c r="E83" s="1044"/>
    </row>
    <row r="84" spans="1:5" ht="21" customHeight="1">
      <c r="A84" s="514" t="s">
        <v>552</v>
      </c>
      <c r="B84" s="514"/>
      <c r="C84" s="519">
        <f>ROUNDDOWN(AVERAGE(C72:C83),1)</f>
        <v>12</v>
      </c>
      <c r="D84" s="1043"/>
      <c r="E84" s="1044"/>
    </row>
    <row r="85" spans="1:5" ht="24" customHeight="1"/>
    <row r="86" spans="1:5" ht="24" customHeight="1"/>
    <row r="87" spans="1:5" ht="24" customHeight="1"/>
    <row r="88" spans="1:5" ht="24" customHeight="1"/>
    <row r="89" spans="1:5" ht="24" customHeight="1"/>
    <row r="90" spans="1:5" ht="24" customHeight="1"/>
    <row r="91" spans="1:5" ht="24" customHeight="1"/>
    <row r="92" spans="1:5" ht="24" customHeight="1"/>
    <row r="93" spans="1:5" ht="24" customHeight="1"/>
    <row r="94" spans="1:5" ht="24" customHeight="1"/>
    <row r="95" spans="1:5" ht="24" customHeight="1"/>
    <row r="96" spans="1:5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  <row r="138" ht="24" customHeight="1"/>
    <row r="139" ht="24" customHeight="1"/>
    <row r="140" ht="24" customHeight="1"/>
    <row r="141" ht="24" customHeight="1"/>
    <row r="142" ht="24" customHeight="1"/>
    <row r="143" ht="24" customHeight="1"/>
    <row r="144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  <row r="158" ht="24" customHeight="1"/>
    <row r="159" ht="24" customHeight="1"/>
    <row r="160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  <row r="170" ht="24" customHeight="1"/>
    <row r="171" ht="24" customHeight="1"/>
    <row r="172" ht="24" customHeight="1"/>
    <row r="173" ht="24" customHeight="1"/>
    <row r="174" ht="24" customHeight="1"/>
    <row r="175" ht="24" customHeight="1"/>
    <row r="176" ht="24" customHeight="1"/>
    <row r="177" ht="24" customHeight="1"/>
    <row r="178" ht="24" customHeight="1"/>
    <row r="179" ht="24" customHeight="1"/>
    <row r="180" ht="24" customHeight="1"/>
    <row r="181" ht="24" customHeight="1"/>
    <row r="182" ht="24" customHeight="1"/>
    <row r="183" ht="24" customHeight="1"/>
    <row r="184" ht="24" customHeight="1"/>
  </sheetData>
  <mergeCells count="15">
    <mergeCell ref="D80:E80"/>
    <mergeCell ref="D81:E81"/>
    <mergeCell ref="D82:E82"/>
    <mergeCell ref="D83:E83"/>
    <mergeCell ref="D84:E84"/>
    <mergeCell ref="D75:E75"/>
    <mergeCell ref="D76:E76"/>
    <mergeCell ref="D77:E77"/>
    <mergeCell ref="D78:E78"/>
    <mergeCell ref="D79:E79"/>
    <mergeCell ref="A1:E1"/>
    <mergeCell ref="D71:E71"/>
    <mergeCell ref="D72:E72"/>
    <mergeCell ref="D73:E73"/>
    <mergeCell ref="D74:E74"/>
  </mergeCells>
  <phoneticPr fontId="12" type="noConversion"/>
  <pageMargins left="0.70866141732283472" right="0.70866141732283472" top="0.98425196850393704" bottom="0.98425196850393704" header="0.31496062992125984" footer="0.31496062992125984"/>
  <pageSetup paperSize="9" orientation="portrait" r:id="rId1"/>
  <headerFooter>
    <oddFooter>&amp;C- &amp;P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2"/>
  <sheetViews>
    <sheetView showGridLines="0" view="pageBreakPreview" zoomScaleSheetLayoutView="100" workbookViewId="0">
      <selection activeCell="K14" sqref="K14"/>
    </sheetView>
  </sheetViews>
  <sheetFormatPr defaultColWidth="8.88671875" defaultRowHeight="36" customHeight="1"/>
  <cols>
    <col min="1" max="1" width="26.77734375" style="83" customWidth="1"/>
    <col min="2" max="2" width="22.77734375" style="83" customWidth="1"/>
    <col min="3" max="3" width="10.109375" style="83" customWidth="1"/>
    <col min="4" max="5" width="7.77734375" style="83" customWidth="1"/>
    <col min="6" max="16384" width="8.88671875" style="83"/>
  </cols>
  <sheetData>
    <row r="1" spans="1:5" ht="20.100000000000001" customHeight="1">
      <c r="A1" s="109"/>
      <c r="B1" s="109"/>
      <c r="C1" s="109"/>
      <c r="D1" s="109"/>
      <c r="E1" s="109"/>
    </row>
    <row r="2" spans="1:5" ht="30" customHeight="1">
      <c r="A2" s="266" t="s">
        <v>332</v>
      </c>
      <c r="E2" s="111"/>
    </row>
    <row r="3" spans="1:5" ht="28.7" customHeight="1">
      <c r="A3" s="1051" t="s">
        <v>328</v>
      </c>
      <c r="B3" s="1052"/>
      <c r="C3" s="1053"/>
      <c r="D3" s="1057" t="s">
        <v>329</v>
      </c>
      <c r="E3" s="1058"/>
    </row>
    <row r="4" spans="1:5" ht="28.7" customHeight="1" thickBot="1">
      <c r="A4" s="1054"/>
      <c r="B4" s="1055"/>
      <c r="C4" s="1056"/>
      <c r="D4" s="265" t="s">
        <v>330</v>
      </c>
      <c r="E4" s="265" t="s">
        <v>331</v>
      </c>
    </row>
    <row r="5" spans="1:5" ht="30" customHeight="1" thickTop="1">
      <c r="A5" s="1059" t="s">
        <v>29</v>
      </c>
      <c r="B5" s="1060"/>
      <c r="C5" s="1061"/>
      <c r="D5" s="112">
        <v>30</v>
      </c>
      <c r="E5" s="112">
        <v>35</v>
      </c>
    </row>
    <row r="6" spans="1:5" ht="30" customHeight="1">
      <c r="A6" s="1045" t="s">
        <v>131</v>
      </c>
      <c r="B6" s="1046"/>
      <c r="C6" s="1047"/>
      <c r="D6" s="113">
        <v>30</v>
      </c>
      <c r="E6" s="113">
        <v>35</v>
      </c>
    </row>
    <row r="7" spans="1:5" ht="30" customHeight="1">
      <c r="A7" s="1062" t="s">
        <v>158</v>
      </c>
      <c r="B7" s="1063"/>
      <c r="C7" s="1064"/>
      <c r="D7" s="113">
        <v>25</v>
      </c>
      <c r="E7" s="113">
        <v>30</v>
      </c>
    </row>
    <row r="8" spans="1:5" ht="30" customHeight="1">
      <c r="A8" s="1045" t="s">
        <v>30</v>
      </c>
      <c r="B8" s="1046"/>
      <c r="C8" s="1047"/>
      <c r="D8" s="113">
        <v>20</v>
      </c>
      <c r="E8" s="113">
        <v>25</v>
      </c>
    </row>
    <row r="9" spans="1:5" ht="30" customHeight="1">
      <c r="A9" s="1045" t="s">
        <v>31</v>
      </c>
      <c r="B9" s="1046"/>
      <c r="C9" s="1047"/>
      <c r="D9" s="113">
        <v>60</v>
      </c>
      <c r="E9" s="113">
        <v>60</v>
      </c>
    </row>
    <row r="10" spans="1:5" ht="30" customHeight="1">
      <c r="A10" s="1048" t="s">
        <v>32</v>
      </c>
      <c r="B10" s="1049"/>
      <c r="C10" s="1050"/>
      <c r="D10" s="113">
        <v>50</v>
      </c>
      <c r="E10" s="113">
        <v>55</v>
      </c>
    </row>
    <row r="11" spans="1:5" ht="20.100000000000001" customHeight="1">
      <c r="A11" s="1037" t="s">
        <v>663</v>
      </c>
      <c r="B11" s="1037"/>
      <c r="C11" s="1037"/>
      <c r="D11" s="1037"/>
      <c r="E11" s="1037"/>
    </row>
    <row r="12" spans="1:5" ht="20.100000000000001" customHeight="1"/>
  </sheetData>
  <mergeCells count="9">
    <mergeCell ref="A8:C8"/>
    <mergeCell ref="A9:C9"/>
    <mergeCell ref="A10:C10"/>
    <mergeCell ref="A11:E11"/>
    <mergeCell ref="A3:C4"/>
    <mergeCell ref="D3:E3"/>
    <mergeCell ref="A5:C5"/>
    <mergeCell ref="A6:C6"/>
    <mergeCell ref="A7:C7"/>
  </mergeCells>
  <phoneticPr fontId="12" type="noConversion"/>
  <printOptions horizontalCentered="1"/>
  <pageMargins left="0.70866141732283472" right="0.70866141732283472" top="0.98425196850393704" bottom="0.98425196850393704" header="0.51181102362204722" footer="0.51181102362204722"/>
  <pageSetup paperSize="9" orientation="portrait" r:id="rId1"/>
  <headerFooter>
    <oddFooter>&amp;C- &amp;P -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5"/>
  <sheetViews>
    <sheetView showGridLines="0" zoomScale="80" zoomScaleNormal="80" workbookViewId="0">
      <selection activeCell="C7" sqref="C7"/>
    </sheetView>
  </sheetViews>
  <sheetFormatPr defaultRowHeight="13.5"/>
  <cols>
    <col min="1" max="1" width="25" bestFit="1" customWidth="1"/>
    <col min="2" max="2" width="13.21875" bestFit="1" customWidth="1"/>
    <col min="3" max="4" width="11.21875" bestFit="1" customWidth="1"/>
    <col min="5" max="5" width="10.77734375" bestFit="1" customWidth="1"/>
  </cols>
  <sheetData>
    <row r="1" spans="1:7" ht="29.25" customHeight="1">
      <c r="A1" s="1065" t="s">
        <v>110</v>
      </c>
      <c r="B1" s="1065"/>
      <c r="C1" s="1065"/>
      <c r="D1" s="1065"/>
      <c r="E1" s="1065"/>
    </row>
    <row r="3" spans="1:7" ht="27.75" customHeight="1" thickBot="1">
      <c r="E3" s="14" t="s">
        <v>108</v>
      </c>
    </row>
    <row r="4" spans="1:7" ht="36" customHeight="1" thickBot="1">
      <c r="A4" s="11" t="s">
        <v>111</v>
      </c>
      <c r="B4" s="12" t="s">
        <v>112</v>
      </c>
      <c r="C4" s="12" t="s">
        <v>113</v>
      </c>
      <c r="D4" s="12" t="s">
        <v>114</v>
      </c>
      <c r="E4" s="13" t="s">
        <v>115</v>
      </c>
    </row>
    <row r="5" spans="1:7" ht="36" customHeight="1" thickTop="1">
      <c r="A5" s="5" t="s">
        <v>98</v>
      </c>
      <c r="B5" s="6">
        <v>6.29</v>
      </c>
      <c r="C5" s="6"/>
      <c r="D5" s="6"/>
      <c r="E5" s="7"/>
    </row>
    <row r="6" spans="1:7" ht="36" customHeight="1">
      <c r="A6" s="3" t="s">
        <v>100</v>
      </c>
      <c r="B6" s="2">
        <v>2.79</v>
      </c>
      <c r="C6" s="2"/>
      <c r="D6" s="2"/>
      <c r="E6" s="4"/>
    </row>
    <row r="7" spans="1:7" ht="36" customHeight="1">
      <c r="A7" s="3" t="s">
        <v>101</v>
      </c>
      <c r="B7" s="2">
        <v>0</v>
      </c>
      <c r="C7" s="2"/>
      <c r="D7" s="2"/>
      <c r="E7" s="4"/>
    </row>
    <row r="8" spans="1:7" ht="36" customHeight="1">
      <c r="A8" s="3" t="s">
        <v>99</v>
      </c>
      <c r="B8" s="2"/>
      <c r="C8" s="2">
        <v>13.97</v>
      </c>
      <c r="D8" s="2"/>
      <c r="E8" s="4"/>
    </row>
    <row r="9" spans="1:7" ht="36" customHeight="1">
      <c r="A9" s="3" t="s">
        <v>102</v>
      </c>
      <c r="B9" s="2"/>
      <c r="C9" s="2">
        <v>0</v>
      </c>
      <c r="D9" s="2"/>
      <c r="E9" s="4"/>
    </row>
    <row r="10" spans="1:7" ht="36" customHeight="1">
      <c r="A10" s="3" t="s">
        <v>103</v>
      </c>
      <c r="B10" s="2"/>
      <c r="C10" s="2">
        <v>8.07</v>
      </c>
      <c r="D10" s="2"/>
      <c r="E10" s="4"/>
    </row>
    <row r="11" spans="1:7" ht="36" customHeight="1">
      <c r="A11" s="3" t="s">
        <v>104</v>
      </c>
      <c r="B11" s="2"/>
      <c r="C11" s="2">
        <v>11.69</v>
      </c>
      <c r="D11" s="2"/>
      <c r="E11" s="4"/>
      <c r="G11">
        <v>86.4</v>
      </c>
    </row>
    <row r="12" spans="1:7" ht="36" customHeight="1">
      <c r="A12" s="3" t="s">
        <v>105</v>
      </c>
      <c r="B12" s="2"/>
      <c r="C12" s="2">
        <v>13.84</v>
      </c>
      <c r="D12" s="2"/>
      <c r="E12" s="4"/>
      <c r="G12">
        <v>65.84</v>
      </c>
    </row>
    <row r="13" spans="1:7" ht="36" customHeight="1">
      <c r="A13" s="3" t="s">
        <v>106</v>
      </c>
      <c r="B13" s="2"/>
      <c r="C13" s="2"/>
      <c r="D13" s="2">
        <v>9.19</v>
      </c>
      <c r="E13" s="4"/>
      <c r="G13" s="15">
        <f>G12/G11</f>
        <v>0.76203703703703707</v>
      </c>
    </row>
    <row r="14" spans="1:7" ht="36" customHeight="1">
      <c r="A14" s="3" t="s">
        <v>107</v>
      </c>
      <c r="B14" s="2"/>
      <c r="C14" s="2"/>
      <c r="D14" s="2">
        <v>0</v>
      </c>
      <c r="E14" s="4"/>
      <c r="G14" s="16">
        <f>1-G13</f>
        <v>0.23796296296296293</v>
      </c>
    </row>
    <row r="15" spans="1:7" ht="36" customHeight="1" thickBot="1">
      <c r="A15" s="8" t="s">
        <v>109</v>
      </c>
      <c r="B15" s="9">
        <f>AVERAGE(B5:B14)</f>
        <v>3.0266666666666668</v>
      </c>
      <c r="C15" s="9">
        <f>AVERAGE(C5:C14)</f>
        <v>9.5139999999999993</v>
      </c>
      <c r="D15" s="9">
        <f>AVERAGE(D5:D14)</f>
        <v>4.5949999999999998</v>
      </c>
      <c r="E15" s="10"/>
    </row>
  </sheetData>
  <mergeCells count="1">
    <mergeCell ref="A1:E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>
    <oddFooter>&amp;C-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Right="0"/>
  </sheetPr>
  <dimension ref="A1:E9"/>
  <sheetViews>
    <sheetView showGridLines="0" view="pageBreakPreview" zoomScaleNormal="80" zoomScaleSheetLayoutView="100" workbookViewId="0">
      <selection activeCell="E7" sqref="E7"/>
    </sheetView>
  </sheetViews>
  <sheetFormatPr defaultColWidth="7.109375" defaultRowHeight="21.95" customHeight="1"/>
  <cols>
    <col min="1" max="1" width="12.77734375" style="98" customWidth="1"/>
    <col min="2" max="2" width="22.77734375" style="99" customWidth="1"/>
    <col min="3" max="3" width="12.77734375" style="99" customWidth="1"/>
    <col min="4" max="4" width="12.77734375" style="100" customWidth="1"/>
    <col min="5" max="5" width="12.77734375" style="99" customWidth="1"/>
    <col min="6" max="6" width="7.109375" style="97"/>
    <col min="7" max="7" width="10.6640625" style="97" bestFit="1" customWidth="1"/>
    <col min="8" max="249" width="7.109375" style="97"/>
    <col min="250" max="250" width="8.21875" style="97" customWidth="1"/>
    <col min="251" max="251" width="22" style="97" customWidth="1"/>
    <col min="252" max="252" width="15.21875" style="97" bestFit="1" customWidth="1"/>
    <col min="253" max="253" width="5.88671875" style="97" customWidth="1"/>
    <col min="254" max="254" width="8.5546875" style="97" customWidth="1"/>
    <col min="255" max="255" width="10.77734375" style="97" customWidth="1"/>
    <col min="256" max="256" width="11.77734375" style="97" customWidth="1"/>
    <col min="257" max="257" width="10.77734375" style="97" customWidth="1"/>
    <col min="258" max="258" width="11.77734375" style="97" customWidth="1"/>
    <col min="259" max="259" width="8" style="97" customWidth="1"/>
    <col min="260" max="260" width="10" style="97" customWidth="1"/>
    <col min="261" max="261" width="9.77734375" style="97" customWidth="1"/>
    <col min="262" max="262" width="7.109375" style="97"/>
    <col min="263" max="263" width="10.6640625" style="97" bestFit="1" customWidth="1"/>
    <col min="264" max="505" width="7.109375" style="97"/>
    <col min="506" max="506" width="8.21875" style="97" customWidth="1"/>
    <col min="507" max="507" width="22" style="97" customWidth="1"/>
    <col min="508" max="508" width="15.21875" style="97" bestFit="1" customWidth="1"/>
    <col min="509" max="509" width="5.88671875" style="97" customWidth="1"/>
    <col min="510" max="510" width="8.5546875" style="97" customWidth="1"/>
    <col min="511" max="511" width="10.77734375" style="97" customWidth="1"/>
    <col min="512" max="512" width="11.77734375" style="97" customWidth="1"/>
    <col min="513" max="513" width="10.77734375" style="97" customWidth="1"/>
    <col min="514" max="514" width="11.77734375" style="97" customWidth="1"/>
    <col min="515" max="515" width="8" style="97" customWidth="1"/>
    <col min="516" max="516" width="10" style="97" customWidth="1"/>
    <col min="517" max="517" width="9.77734375" style="97" customWidth="1"/>
    <col min="518" max="518" width="7.109375" style="97"/>
    <col min="519" max="519" width="10.6640625" style="97" bestFit="1" customWidth="1"/>
    <col min="520" max="761" width="7.109375" style="97"/>
    <col min="762" max="762" width="8.21875" style="97" customWidth="1"/>
    <col min="763" max="763" width="22" style="97" customWidth="1"/>
    <col min="764" max="764" width="15.21875" style="97" bestFit="1" customWidth="1"/>
    <col min="765" max="765" width="5.88671875" style="97" customWidth="1"/>
    <col min="766" max="766" width="8.5546875" style="97" customWidth="1"/>
    <col min="767" max="767" width="10.77734375" style="97" customWidth="1"/>
    <col min="768" max="768" width="11.77734375" style="97" customWidth="1"/>
    <col min="769" max="769" width="10.77734375" style="97" customWidth="1"/>
    <col min="770" max="770" width="11.77734375" style="97" customWidth="1"/>
    <col min="771" max="771" width="8" style="97" customWidth="1"/>
    <col min="772" max="772" width="10" style="97" customWidth="1"/>
    <col min="773" max="773" width="9.77734375" style="97" customWidth="1"/>
    <col min="774" max="774" width="7.109375" style="97"/>
    <col min="775" max="775" width="10.6640625" style="97" bestFit="1" customWidth="1"/>
    <col min="776" max="1017" width="7.109375" style="97"/>
    <col min="1018" max="1018" width="8.21875" style="97" customWidth="1"/>
    <col min="1019" max="1019" width="22" style="97" customWidth="1"/>
    <col min="1020" max="1020" width="15.21875" style="97" bestFit="1" customWidth="1"/>
    <col min="1021" max="1021" width="5.88671875" style="97" customWidth="1"/>
    <col min="1022" max="1022" width="8.5546875" style="97" customWidth="1"/>
    <col min="1023" max="1023" width="10.77734375" style="97" customWidth="1"/>
    <col min="1024" max="1024" width="11.77734375" style="97" customWidth="1"/>
    <col min="1025" max="1025" width="10.77734375" style="97" customWidth="1"/>
    <col min="1026" max="1026" width="11.77734375" style="97" customWidth="1"/>
    <col min="1027" max="1027" width="8" style="97" customWidth="1"/>
    <col min="1028" max="1028" width="10" style="97" customWidth="1"/>
    <col min="1029" max="1029" width="9.77734375" style="97" customWidth="1"/>
    <col min="1030" max="1030" width="7.109375" style="97"/>
    <col min="1031" max="1031" width="10.6640625" style="97" bestFit="1" customWidth="1"/>
    <col min="1032" max="1273" width="7.109375" style="97"/>
    <col min="1274" max="1274" width="8.21875" style="97" customWidth="1"/>
    <col min="1275" max="1275" width="22" style="97" customWidth="1"/>
    <col min="1276" max="1276" width="15.21875" style="97" bestFit="1" customWidth="1"/>
    <col min="1277" max="1277" width="5.88671875" style="97" customWidth="1"/>
    <col min="1278" max="1278" width="8.5546875" style="97" customWidth="1"/>
    <col min="1279" max="1279" width="10.77734375" style="97" customWidth="1"/>
    <col min="1280" max="1280" width="11.77734375" style="97" customWidth="1"/>
    <col min="1281" max="1281" width="10.77734375" style="97" customWidth="1"/>
    <col min="1282" max="1282" width="11.77734375" style="97" customWidth="1"/>
    <col min="1283" max="1283" width="8" style="97" customWidth="1"/>
    <col min="1284" max="1284" width="10" style="97" customWidth="1"/>
    <col min="1285" max="1285" width="9.77734375" style="97" customWidth="1"/>
    <col min="1286" max="1286" width="7.109375" style="97"/>
    <col min="1287" max="1287" width="10.6640625" style="97" bestFit="1" customWidth="1"/>
    <col min="1288" max="1529" width="7.109375" style="97"/>
    <col min="1530" max="1530" width="8.21875" style="97" customWidth="1"/>
    <col min="1531" max="1531" width="22" style="97" customWidth="1"/>
    <col min="1532" max="1532" width="15.21875" style="97" bestFit="1" customWidth="1"/>
    <col min="1533" max="1533" width="5.88671875" style="97" customWidth="1"/>
    <col min="1534" max="1534" width="8.5546875" style="97" customWidth="1"/>
    <col min="1535" max="1535" width="10.77734375" style="97" customWidth="1"/>
    <col min="1536" max="1536" width="11.77734375" style="97" customWidth="1"/>
    <col min="1537" max="1537" width="10.77734375" style="97" customWidth="1"/>
    <col min="1538" max="1538" width="11.77734375" style="97" customWidth="1"/>
    <col min="1539" max="1539" width="8" style="97" customWidth="1"/>
    <col min="1540" max="1540" width="10" style="97" customWidth="1"/>
    <col min="1541" max="1541" width="9.77734375" style="97" customWidth="1"/>
    <col min="1542" max="1542" width="7.109375" style="97"/>
    <col min="1543" max="1543" width="10.6640625" style="97" bestFit="1" customWidth="1"/>
    <col min="1544" max="1785" width="7.109375" style="97"/>
    <col min="1786" max="1786" width="8.21875" style="97" customWidth="1"/>
    <col min="1787" max="1787" width="22" style="97" customWidth="1"/>
    <col min="1788" max="1788" width="15.21875" style="97" bestFit="1" customWidth="1"/>
    <col min="1789" max="1789" width="5.88671875" style="97" customWidth="1"/>
    <col min="1790" max="1790" width="8.5546875" style="97" customWidth="1"/>
    <col min="1791" max="1791" width="10.77734375" style="97" customWidth="1"/>
    <col min="1792" max="1792" width="11.77734375" style="97" customWidth="1"/>
    <col min="1793" max="1793" width="10.77734375" style="97" customWidth="1"/>
    <col min="1794" max="1794" width="11.77734375" style="97" customWidth="1"/>
    <col min="1795" max="1795" width="8" style="97" customWidth="1"/>
    <col min="1796" max="1796" width="10" style="97" customWidth="1"/>
    <col min="1797" max="1797" width="9.77734375" style="97" customWidth="1"/>
    <col min="1798" max="1798" width="7.109375" style="97"/>
    <col min="1799" max="1799" width="10.6640625" style="97" bestFit="1" customWidth="1"/>
    <col min="1800" max="2041" width="7.109375" style="97"/>
    <col min="2042" max="2042" width="8.21875" style="97" customWidth="1"/>
    <col min="2043" max="2043" width="22" style="97" customWidth="1"/>
    <col min="2044" max="2044" width="15.21875" style="97" bestFit="1" customWidth="1"/>
    <col min="2045" max="2045" width="5.88671875" style="97" customWidth="1"/>
    <col min="2046" max="2046" width="8.5546875" style="97" customWidth="1"/>
    <col min="2047" max="2047" width="10.77734375" style="97" customWidth="1"/>
    <col min="2048" max="2048" width="11.77734375" style="97" customWidth="1"/>
    <col min="2049" max="2049" width="10.77734375" style="97" customWidth="1"/>
    <col min="2050" max="2050" width="11.77734375" style="97" customWidth="1"/>
    <col min="2051" max="2051" width="8" style="97" customWidth="1"/>
    <col min="2052" max="2052" width="10" style="97" customWidth="1"/>
    <col min="2053" max="2053" width="9.77734375" style="97" customWidth="1"/>
    <col min="2054" max="2054" width="7.109375" style="97"/>
    <col min="2055" max="2055" width="10.6640625" style="97" bestFit="1" customWidth="1"/>
    <col min="2056" max="2297" width="7.109375" style="97"/>
    <col min="2298" max="2298" width="8.21875" style="97" customWidth="1"/>
    <col min="2299" max="2299" width="22" style="97" customWidth="1"/>
    <col min="2300" max="2300" width="15.21875" style="97" bestFit="1" customWidth="1"/>
    <col min="2301" max="2301" width="5.88671875" style="97" customWidth="1"/>
    <col min="2302" max="2302" width="8.5546875" style="97" customWidth="1"/>
    <col min="2303" max="2303" width="10.77734375" style="97" customWidth="1"/>
    <col min="2304" max="2304" width="11.77734375" style="97" customWidth="1"/>
    <col min="2305" max="2305" width="10.77734375" style="97" customWidth="1"/>
    <col min="2306" max="2306" width="11.77734375" style="97" customWidth="1"/>
    <col min="2307" max="2307" width="8" style="97" customWidth="1"/>
    <col min="2308" max="2308" width="10" style="97" customWidth="1"/>
    <col min="2309" max="2309" width="9.77734375" style="97" customWidth="1"/>
    <col min="2310" max="2310" width="7.109375" style="97"/>
    <col min="2311" max="2311" width="10.6640625" style="97" bestFit="1" customWidth="1"/>
    <col min="2312" max="2553" width="7.109375" style="97"/>
    <col min="2554" max="2554" width="8.21875" style="97" customWidth="1"/>
    <col min="2555" max="2555" width="22" style="97" customWidth="1"/>
    <col min="2556" max="2556" width="15.21875" style="97" bestFit="1" customWidth="1"/>
    <col min="2557" max="2557" width="5.88671875" style="97" customWidth="1"/>
    <col min="2558" max="2558" width="8.5546875" style="97" customWidth="1"/>
    <col min="2559" max="2559" width="10.77734375" style="97" customWidth="1"/>
    <col min="2560" max="2560" width="11.77734375" style="97" customWidth="1"/>
    <col min="2561" max="2561" width="10.77734375" style="97" customWidth="1"/>
    <col min="2562" max="2562" width="11.77734375" style="97" customWidth="1"/>
    <col min="2563" max="2563" width="8" style="97" customWidth="1"/>
    <col min="2564" max="2564" width="10" style="97" customWidth="1"/>
    <col min="2565" max="2565" width="9.77734375" style="97" customWidth="1"/>
    <col min="2566" max="2566" width="7.109375" style="97"/>
    <col min="2567" max="2567" width="10.6640625" style="97" bestFit="1" customWidth="1"/>
    <col min="2568" max="2809" width="7.109375" style="97"/>
    <col min="2810" max="2810" width="8.21875" style="97" customWidth="1"/>
    <col min="2811" max="2811" width="22" style="97" customWidth="1"/>
    <col min="2812" max="2812" width="15.21875" style="97" bestFit="1" customWidth="1"/>
    <col min="2813" max="2813" width="5.88671875" style="97" customWidth="1"/>
    <col min="2814" max="2814" width="8.5546875" style="97" customWidth="1"/>
    <col min="2815" max="2815" width="10.77734375" style="97" customWidth="1"/>
    <col min="2816" max="2816" width="11.77734375" style="97" customWidth="1"/>
    <col min="2817" max="2817" width="10.77734375" style="97" customWidth="1"/>
    <col min="2818" max="2818" width="11.77734375" style="97" customWidth="1"/>
    <col min="2819" max="2819" width="8" style="97" customWidth="1"/>
    <col min="2820" max="2820" width="10" style="97" customWidth="1"/>
    <col min="2821" max="2821" width="9.77734375" style="97" customWidth="1"/>
    <col min="2822" max="2822" width="7.109375" style="97"/>
    <col min="2823" max="2823" width="10.6640625" style="97" bestFit="1" customWidth="1"/>
    <col min="2824" max="3065" width="7.109375" style="97"/>
    <col min="3066" max="3066" width="8.21875" style="97" customWidth="1"/>
    <col min="3067" max="3067" width="22" style="97" customWidth="1"/>
    <col min="3068" max="3068" width="15.21875" style="97" bestFit="1" customWidth="1"/>
    <col min="3069" max="3069" width="5.88671875" style="97" customWidth="1"/>
    <col min="3070" max="3070" width="8.5546875" style="97" customWidth="1"/>
    <col min="3071" max="3071" width="10.77734375" style="97" customWidth="1"/>
    <col min="3072" max="3072" width="11.77734375" style="97" customWidth="1"/>
    <col min="3073" max="3073" width="10.77734375" style="97" customWidth="1"/>
    <col min="3074" max="3074" width="11.77734375" style="97" customWidth="1"/>
    <col min="3075" max="3075" width="8" style="97" customWidth="1"/>
    <col min="3076" max="3076" width="10" style="97" customWidth="1"/>
    <col min="3077" max="3077" width="9.77734375" style="97" customWidth="1"/>
    <col min="3078" max="3078" width="7.109375" style="97"/>
    <col min="3079" max="3079" width="10.6640625" style="97" bestFit="1" customWidth="1"/>
    <col min="3080" max="3321" width="7.109375" style="97"/>
    <col min="3322" max="3322" width="8.21875" style="97" customWidth="1"/>
    <col min="3323" max="3323" width="22" style="97" customWidth="1"/>
    <col min="3324" max="3324" width="15.21875" style="97" bestFit="1" customWidth="1"/>
    <col min="3325" max="3325" width="5.88671875" style="97" customWidth="1"/>
    <col min="3326" max="3326" width="8.5546875" style="97" customWidth="1"/>
    <col min="3327" max="3327" width="10.77734375" style="97" customWidth="1"/>
    <col min="3328" max="3328" width="11.77734375" style="97" customWidth="1"/>
    <col min="3329" max="3329" width="10.77734375" style="97" customWidth="1"/>
    <col min="3330" max="3330" width="11.77734375" style="97" customWidth="1"/>
    <col min="3331" max="3331" width="8" style="97" customWidth="1"/>
    <col min="3332" max="3332" width="10" style="97" customWidth="1"/>
    <col min="3333" max="3333" width="9.77734375" style="97" customWidth="1"/>
    <col min="3334" max="3334" width="7.109375" style="97"/>
    <col min="3335" max="3335" width="10.6640625" style="97" bestFit="1" customWidth="1"/>
    <col min="3336" max="3577" width="7.109375" style="97"/>
    <col min="3578" max="3578" width="8.21875" style="97" customWidth="1"/>
    <col min="3579" max="3579" width="22" style="97" customWidth="1"/>
    <col min="3580" max="3580" width="15.21875" style="97" bestFit="1" customWidth="1"/>
    <col min="3581" max="3581" width="5.88671875" style="97" customWidth="1"/>
    <col min="3582" max="3582" width="8.5546875" style="97" customWidth="1"/>
    <col min="3583" max="3583" width="10.77734375" style="97" customWidth="1"/>
    <col min="3584" max="3584" width="11.77734375" style="97" customWidth="1"/>
    <col min="3585" max="3585" width="10.77734375" style="97" customWidth="1"/>
    <col min="3586" max="3586" width="11.77734375" style="97" customWidth="1"/>
    <col min="3587" max="3587" width="8" style="97" customWidth="1"/>
    <col min="3588" max="3588" width="10" style="97" customWidth="1"/>
    <col min="3589" max="3589" width="9.77734375" style="97" customWidth="1"/>
    <col min="3590" max="3590" width="7.109375" style="97"/>
    <col min="3591" max="3591" width="10.6640625" style="97" bestFit="1" customWidth="1"/>
    <col min="3592" max="3833" width="7.109375" style="97"/>
    <col min="3834" max="3834" width="8.21875" style="97" customWidth="1"/>
    <col min="3835" max="3835" width="22" style="97" customWidth="1"/>
    <col min="3836" max="3836" width="15.21875" style="97" bestFit="1" customWidth="1"/>
    <col min="3837" max="3837" width="5.88671875" style="97" customWidth="1"/>
    <col min="3838" max="3838" width="8.5546875" style="97" customWidth="1"/>
    <col min="3839" max="3839" width="10.77734375" style="97" customWidth="1"/>
    <col min="3840" max="3840" width="11.77734375" style="97" customWidth="1"/>
    <col min="3841" max="3841" width="10.77734375" style="97" customWidth="1"/>
    <col min="3842" max="3842" width="11.77734375" style="97" customWidth="1"/>
    <col min="3843" max="3843" width="8" style="97" customWidth="1"/>
    <col min="3844" max="3844" width="10" style="97" customWidth="1"/>
    <col min="3845" max="3845" width="9.77734375" style="97" customWidth="1"/>
    <col min="3846" max="3846" width="7.109375" style="97"/>
    <col min="3847" max="3847" width="10.6640625" style="97" bestFit="1" customWidth="1"/>
    <col min="3848" max="4089" width="7.109375" style="97"/>
    <col min="4090" max="4090" width="8.21875" style="97" customWidth="1"/>
    <col min="4091" max="4091" width="22" style="97" customWidth="1"/>
    <col min="4092" max="4092" width="15.21875" style="97" bestFit="1" customWidth="1"/>
    <col min="4093" max="4093" width="5.88671875" style="97" customWidth="1"/>
    <col min="4094" max="4094" width="8.5546875" style="97" customWidth="1"/>
    <col min="4095" max="4095" width="10.77734375" style="97" customWidth="1"/>
    <col min="4096" max="4096" width="11.77734375" style="97" customWidth="1"/>
    <col min="4097" max="4097" width="10.77734375" style="97" customWidth="1"/>
    <col min="4098" max="4098" width="11.77734375" style="97" customWidth="1"/>
    <col min="4099" max="4099" width="8" style="97" customWidth="1"/>
    <col min="4100" max="4100" width="10" style="97" customWidth="1"/>
    <col min="4101" max="4101" width="9.77734375" style="97" customWidth="1"/>
    <col min="4102" max="4102" width="7.109375" style="97"/>
    <col min="4103" max="4103" width="10.6640625" style="97" bestFit="1" customWidth="1"/>
    <col min="4104" max="4345" width="7.109375" style="97"/>
    <col min="4346" max="4346" width="8.21875" style="97" customWidth="1"/>
    <col min="4347" max="4347" width="22" style="97" customWidth="1"/>
    <col min="4348" max="4348" width="15.21875" style="97" bestFit="1" customWidth="1"/>
    <col min="4349" max="4349" width="5.88671875" style="97" customWidth="1"/>
    <col min="4350" max="4350" width="8.5546875" style="97" customWidth="1"/>
    <col min="4351" max="4351" width="10.77734375" style="97" customWidth="1"/>
    <col min="4352" max="4352" width="11.77734375" style="97" customWidth="1"/>
    <col min="4353" max="4353" width="10.77734375" style="97" customWidth="1"/>
    <col min="4354" max="4354" width="11.77734375" style="97" customWidth="1"/>
    <col min="4355" max="4355" width="8" style="97" customWidth="1"/>
    <col min="4356" max="4356" width="10" style="97" customWidth="1"/>
    <col min="4357" max="4357" width="9.77734375" style="97" customWidth="1"/>
    <col min="4358" max="4358" width="7.109375" style="97"/>
    <col min="4359" max="4359" width="10.6640625" style="97" bestFit="1" customWidth="1"/>
    <col min="4360" max="4601" width="7.109375" style="97"/>
    <col min="4602" max="4602" width="8.21875" style="97" customWidth="1"/>
    <col min="4603" max="4603" width="22" style="97" customWidth="1"/>
    <col min="4604" max="4604" width="15.21875" style="97" bestFit="1" customWidth="1"/>
    <col min="4605" max="4605" width="5.88671875" style="97" customWidth="1"/>
    <col min="4606" max="4606" width="8.5546875" style="97" customWidth="1"/>
    <col min="4607" max="4607" width="10.77734375" style="97" customWidth="1"/>
    <col min="4608" max="4608" width="11.77734375" style="97" customWidth="1"/>
    <col min="4609" max="4609" width="10.77734375" style="97" customWidth="1"/>
    <col min="4610" max="4610" width="11.77734375" style="97" customWidth="1"/>
    <col min="4611" max="4611" width="8" style="97" customWidth="1"/>
    <col min="4612" max="4612" width="10" style="97" customWidth="1"/>
    <col min="4613" max="4613" width="9.77734375" style="97" customWidth="1"/>
    <col min="4614" max="4614" width="7.109375" style="97"/>
    <col min="4615" max="4615" width="10.6640625" style="97" bestFit="1" customWidth="1"/>
    <col min="4616" max="4857" width="7.109375" style="97"/>
    <col min="4858" max="4858" width="8.21875" style="97" customWidth="1"/>
    <col min="4859" max="4859" width="22" style="97" customWidth="1"/>
    <col min="4860" max="4860" width="15.21875" style="97" bestFit="1" customWidth="1"/>
    <col min="4861" max="4861" width="5.88671875" style="97" customWidth="1"/>
    <col min="4862" max="4862" width="8.5546875" style="97" customWidth="1"/>
    <col min="4863" max="4863" width="10.77734375" style="97" customWidth="1"/>
    <col min="4864" max="4864" width="11.77734375" style="97" customWidth="1"/>
    <col min="4865" max="4865" width="10.77734375" style="97" customWidth="1"/>
    <col min="4866" max="4866" width="11.77734375" style="97" customWidth="1"/>
    <col min="4867" max="4867" width="8" style="97" customWidth="1"/>
    <col min="4868" max="4868" width="10" style="97" customWidth="1"/>
    <col min="4869" max="4869" width="9.77734375" style="97" customWidth="1"/>
    <col min="4870" max="4870" width="7.109375" style="97"/>
    <col min="4871" max="4871" width="10.6640625" style="97" bestFit="1" customWidth="1"/>
    <col min="4872" max="5113" width="7.109375" style="97"/>
    <col min="5114" max="5114" width="8.21875" style="97" customWidth="1"/>
    <col min="5115" max="5115" width="22" style="97" customWidth="1"/>
    <col min="5116" max="5116" width="15.21875" style="97" bestFit="1" customWidth="1"/>
    <col min="5117" max="5117" width="5.88671875" style="97" customWidth="1"/>
    <col min="5118" max="5118" width="8.5546875" style="97" customWidth="1"/>
    <col min="5119" max="5119" width="10.77734375" style="97" customWidth="1"/>
    <col min="5120" max="5120" width="11.77734375" style="97" customWidth="1"/>
    <col min="5121" max="5121" width="10.77734375" style="97" customWidth="1"/>
    <col min="5122" max="5122" width="11.77734375" style="97" customWidth="1"/>
    <col min="5123" max="5123" width="8" style="97" customWidth="1"/>
    <col min="5124" max="5124" width="10" style="97" customWidth="1"/>
    <col min="5125" max="5125" width="9.77734375" style="97" customWidth="1"/>
    <col min="5126" max="5126" width="7.109375" style="97"/>
    <col min="5127" max="5127" width="10.6640625" style="97" bestFit="1" customWidth="1"/>
    <col min="5128" max="5369" width="7.109375" style="97"/>
    <col min="5370" max="5370" width="8.21875" style="97" customWidth="1"/>
    <col min="5371" max="5371" width="22" style="97" customWidth="1"/>
    <col min="5372" max="5372" width="15.21875" style="97" bestFit="1" customWidth="1"/>
    <col min="5373" max="5373" width="5.88671875" style="97" customWidth="1"/>
    <col min="5374" max="5374" width="8.5546875" style="97" customWidth="1"/>
    <col min="5375" max="5375" width="10.77734375" style="97" customWidth="1"/>
    <col min="5376" max="5376" width="11.77734375" style="97" customWidth="1"/>
    <col min="5377" max="5377" width="10.77734375" style="97" customWidth="1"/>
    <col min="5378" max="5378" width="11.77734375" style="97" customWidth="1"/>
    <col min="5379" max="5379" width="8" style="97" customWidth="1"/>
    <col min="5380" max="5380" width="10" style="97" customWidth="1"/>
    <col min="5381" max="5381" width="9.77734375" style="97" customWidth="1"/>
    <col min="5382" max="5382" width="7.109375" style="97"/>
    <col min="5383" max="5383" width="10.6640625" style="97" bestFit="1" customWidth="1"/>
    <col min="5384" max="5625" width="7.109375" style="97"/>
    <col min="5626" max="5626" width="8.21875" style="97" customWidth="1"/>
    <col min="5627" max="5627" width="22" style="97" customWidth="1"/>
    <col min="5628" max="5628" width="15.21875" style="97" bestFit="1" customWidth="1"/>
    <col min="5629" max="5629" width="5.88671875" style="97" customWidth="1"/>
    <col min="5630" max="5630" width="8.5546875" style="97" customWidth="1"/>
    <col min="5631" max="5631" width="10.77734375" style="97" customWidth="1"/>
    <col min="5632" max="5632" width="11.77734375" style="97" customWidth="1"/>
    <col min="5633" max="5633" width="10.77734375" style="97" customWidth="1"/>
    <col min="5634" max="5634" width="11.77734375" style="97" customWidth="1"/>
    <col min="5635" max="5635" width="8" style="97" customWidth="1"/>
    <col min="5636" max="5636" width="10" style="97" customWidth="1"/>
    <col min="5637" max="5637" width="9.77734375" style="97" customWidth="1"/>
    <col min="5638" max="5638" width="7.109375" style="97"/>
    <col min="5639" max="5639" width="10.6640625" style="97" bestFit="1" customWidth="1"/>
    <col min="5640" max="5881" width="7.109375" style="97"/>
    <col min="5882" max="5882" width="8.21875" style="97" customWidth="1"/>
    <col min="5883" max="5883" width="22" style="97" customWidth="1"/>
    <col min="5884" max="5884" width="15.21875" style="97" bestFit="1" customWidth="1"/>
    <col min="5885" max="5885" width="5.88671875" style="97" customWidth="1"/>
    <col min="5886" max="5886" width="8.5546875" style="97" customWidth="1"/>
    <col min="5887" max="5887" width="10.77734375" style="97" customWidth="1"/>
    <col min="5888" max="5888" width="11.77734375" style="97" customWidth="1"/>
    <col min="5889" max="5889" width="10.77734375" style="97" customWidth="1"/>
    <col min="5890" max="5890" width="11.77734375" style="97" customWidth="1"/>
    <col min="5891" max="5891" width="8" style="97" customWidth="1"/>
    <col min="5892" max="5892" width="10" style="97" customWidth="1"/>
    <col min="5893" max="5893" width="9.77734375" style="97" customWidth="1"/>
    <col min="5894" max="5894" width="7.109375" style="97"/>
    <col min="5895" max="5895" width="10.6640625" style="97" bestFit="1" customWidth="1"/>
    <col min="5896" max="6137" width="7.109375" style="97"/>
    <col min="6138" max="6138" width="8.21875" style="97" customWidth="1"/>
    <col min="6139" max="6139" width="22" style="97" customWidth="1"/>
    <col min="6140" max="6140" width="15.21875" style="97" bestFit="1" customWidth="1"/>
    <col min="6141" max="6141" width="5.88671875" style="97" customWidth="1"/>
    <col min="6142" max="6142" width="8.5546875" style="97" customWidth="1"/>
    <col min="6143" max="6143" width="10.77734375" style="97" customWidth="1"/>
    <col min="6144" max="6144" width="11.77734375" style="97" customWidth="1"/>
    <col min="6145" max="6145" width="10.77734375" style="97" customWidth="1"/>
    <col min="6146" max="6146" width="11.77734375" style="97" customWidth="1"/>
    <col min="6147" max="6147" width="8" style="97" customWidth="1"/>
    <col min="6148" max="6148" width="10" style="97" customWidth="1"/>
    <col min="6149" max="6149" width="9.77734375" style="97" customWidth="1"/>
    <col min="6150" max="6150" width="7.109375" style="97"/>
    <col min="6151" max="6151" width="10.6640625" style="97" bestFit="1" customWidth="1"/>
    <col min="6152" max="6393" width="7.109375" style="97"/>
    <col min="6394" max="6394" width="8.21875" style="97" customWidth="1"/>
    <col min="6395" max="6395" width="22" style="97" customWidth="1"/>
    <col min="6396" max="6396" width="15.21875" style="97" bestFit="1" customWidth="1"/>
    <col min="6397" max="6397" width="5.88671875" style="97" customWidth="1"/>
    <col min="6398" max="6398" width="8.5546875" style="97" customWidth="1"/>
    <col min="6399" max="6399" width="10.77734375" style="97" customWidth="1"/>
    <col min="6400" max="6400" width="11.77734375" style="97" customWidth="1"/>
    <col min="6401" max="6401" width="10.77734375" style="97" customWidth="1"/>
    <col min="6402" max="6402" width="11.77734375" style="97" customWidth="1"/>
    <col min="6403" max="6403" width="8" style="97" customWidth="1"/>
    <col min="6404" max="6404" width="10" style="97" customWidth="1"/>
    <col min="6405" max="6405" width="9.77734375" style="97" customWidth="1"/>
    <col min="6406" max="6406" width="7.109375" style="97"/>
    <col min="6407" max="6407" width="10.6640625" style="97" bestFit="1" customWidth="1"/>
    <col min="6408" max="6649" width="7.109375" style="97"/>
    <col min="6650" max="6650" width="8.21875" style="97" customWidth="1"/>
    <col min="6651" max="6651" width="22" style="97" customWidth="1"/>
    <col min="6652" max="6652" width="15.21875" style="97" bestFit="1" customWidth="1"/>
    <col min="6653" max="6653" width="5.88671875" style="97" customWidth="1"/>
    <col min="6654" max="6654" width="8.5546875" style="97" customWidth="1"/>
    <col min="6655" max="6655" width="10.77734375" style="97" customWidth="1"/>
    <col min="6656" max="6656" width="11.77734375" style="97" customWidth="1"/>
    <col min="6657" max="6657" width="10.77734375" style="97" customWidth="1"/>
    <col min="6658" max="6658" width="11.77734375" style="97" customWidth="1"/>
    <col min="6659" max="6659" width="8" style="97" customWidth="1"/>
    <col min="6660" max="6660" width="10" style="97" customWidth="1"/>
    <col min="6661" max="6661" width="9.77734375" style="97" customWidth="1"/>
    <col min="6662" max="6662" width="7.109375" style="97"/>
    <col min="6663" max="6663" width="10.6640625" style="97" bestFit="1" customWidth="1"/>
    <col min="6664" max="6905" width="7.109375" style="97"/>
    <col min="6906" max="6906" width="8.21875" style="97" customWidth="1"/>
    <col min="6907" max="6907" width="22" style="97" customWidth="1"/>
    <col min="6908" max="6908" width="15.21875" style="97" bestFit="1" customWidth="1"/>
    <col min="6909" max="6909" width="5.88671875" style="97" customWidth="1"/>
    <col min="6910" max="6910" width="8.5546875" style="97" customWidth="1"/>
    <col min="6911" max="6911" width="10.77734375" style="97" customWidth="1"/>
    <col min="6912" max="6912" width="11.77734375" style="97" customWidth="1"/>
    <col min="6913" max="6913" width="10.77734375" style="97" customWidth="1"/>
    <col min="6914" max="6914" width="11.77734375" style="97" customWidth="1"/>
    <col min="6915" max="6915" width="8" style="97" customWidth="1"/>
    <col min="6916" max="6916" width="10" style="97" customWidth="1"/>
    <col min="6917" max="6917" width="9.77734375" style="97" customWidth="1"/>
    <col min="6918" max="6918" width="7.109375" style="97"/>
    <col min="6919" max="6919" width="10.6640625" style="97" bestFit="1" customWidth="1"/>
    <col min="6920" max="7161" width="7.109375" style="97"/>
    <col min="7162" max="7162" width="8.21875" style="97" customWidth="1"/>
    <col min="7163" max="7163" width="22" style="97" customWidth="1"/>
    <col min="7164" max="7164" width="15.21875" style="97" bestFit="1" customWidth="1"/>
    <col min="7165" max="7165" width="5.88671875" style="97" customWidth="1"/>
    <col min="7166" max="7166" width="8.5546875" style="97" customWidth="1"/>
    <col min="7167" max="7167" width="10.77734375" style="97" customWidth="1"/>
    <col min="7168" max="7168" width="11.77734375" style="97" customWidth="1"/>
    <col min="7169" max="7169" width="10.77734375" style="97" customWidth="1"/>
    <col min="7170" max="7170" width="11.77734375" style="97" customWidth="1"/>
    <col min="7171" max="7171" width="8" style="97" customWidth="1"/>
    <col min="7172" max="7172" width="10" style="97" customWidth="1"/>
    <col min="7173" max="7173" width="9.77734375" style="97" customWidth="1"/>
    <col min="7174" max="7174" width="7.109375" style="97"/>
    <col min="7175" max="7175" width="10.6640625" style="97" bestFit="1" customWidth="1"/>
    <col min="7176" max="7417" width="7.109375" style="97"/>
    <col min="7418" max="7418" width="8.21875" style="97" customWidth="1"/>
    <col min="7419" max="7419" width="22" style="97" customWidth="1"/>
    <col min="7420" max="7420" width="15.21875" style="97" bestFit="1" customWidth="1"/>
    <col min="7421" max="7421" width="5.88671875" style="97" customWidth="1"/>
    <col min="7422" max="7422" width="8.5546875" style="97" customWidth="1"/>
    <col min="7423" max="7423" width="10.77734375" style="97" customWidth="1"/>
    <col min="7424" max="7424" width="11.77734375" style="97" customWidth="1"/>
    <col min="7425" max="7425" width="10.77734375" style="97" customWidth="1"/>
    <col min="7426" max="7426" width="11.77734375" style="97" customWidth="1"/>
    <col min="7427" max="7427" width="8" style="97" customWidth="1"/>
    <col min="7428" max="7428" width="10" style="97" customWidth="1"/>
    <col min="7429" max="7429" width="9.77734375" style="97" customWidth="1"/>
    <col min="7430" max="7430" width="7.109375" style="97"/>
    <col min="7431" max="7431" width="10.6640625" style="97" bestFit="1" customWidth="1"/>
    <col min="7432" max="7673" width="7.109375" style="97"/>
    <col min="7674" max="7674" width="8.21875" style="97" customWidth="1"/>
    <col min="7675" max="7675" width="22" style="97" customWidth="1"/>
    <col min="7676" max="7676" width="15.21875" style="97" bestFit="1" customWidth="1"/>
    <col min="7677" max="7677" width="5.88671875" style="97" customWidth="1"/>
    <col min="7678" max="7678" width="8.5546875" style="97" customWidth="1"/>
    <col min="7679" max="7679" width="10.77734375" style="97" customWidth="1"/>
    <col min="7680" max="7680" width="11.77734375" style="97" customWidth="1"/>
    <col min="7681" max="7681" width="10.77734375" style="97" customWidth="1"/>
    <col min="7682" max="7682" width="11.77734375" style="97" customWidth="1"/>
    <col min="7683" max="7683" width="8" style="97" customWidth="1"/>
    <col min="7684" max="7684" width="10" style="97" customWidth="1"/>
    <col min="7685" max="7685" width="9.77734375" style="97" customWidth="1"/>
    <col min="7686" max="7686" width="7.109375" style="97"/>
    <col min="7687" max="7687" width="10.6640625" style="97" bestFit="1" customWidth="1"/>
    <col min="7688" max="7929" width="7.109375" style="97"/>
    <col min="7930" max="7930" width="8.21875" style="97" customWidth="1"/>
    <col min="7931" max="7931" width="22" style="97" customWidth="1"/>
    <col min="7932" max="7932" width="15.21875" style="97" bestFit="1" customWidth="1"/>
    <col min="7933" max="7933" width="5.88671875" style="97" customWidth="1"/>
    <col min="7934" max="7934" width="8.5546875" style="97" customWidth="1"/>
    <col min="7935" max="7935" width="10.77734375" style="97" customWidth="1"/>
    <col min="7936" max="7936" width="11.77734375" style="97" customWidth="1"/>
    <col min="7937" max="7937" width="10.77734375" style="97" customWidth="1"/>
    <col min="7938" max="7938" width="11.77734375" style="97" customWidth="1"/>
    <col min="7939" max="7939" width="8" style="97" customWidth="1"/>
    <col min="7940" max="7940" width="10" style="97" customWidth="1"/>
    <col min="7941" max="7941" width="9.77734375" style="97" customWidth="1"/>
    <col min="7942" max="7942" width="7.109375" style="97"/>
    <col min="7943" max="7943" width="10.6640625" style="97" bestFit="1" customWidth="1"/>
    <col min="7944" max="8185" width="7.109375" style="97"/>
    <col min="8186" max="8186" width="8.21875" style="97" customWidth="1"/>
    <col min="8187" max="8187" width="22" style="97" customWidth="1"/>
    <col min="8188" max="8188" width="15.21875" style="97" bestFit="1" customWidth="1"/>
    <col min="8189" max="8189" width="5.88671875" style="97" customWidth="1"/>
    <col min="8190" max="8190" width="8.5546875" style="97" customWidth="1"/>
    <col min="8191" max="8191" width="10.77734375" style="97" customWidth="1"/>
    <col min="8192" max="8192" width="11.77734375" style="97" customWidth="1"/>
    <col min="8193" max="8193" width="10.77734375" style="97" customWidth="1"/>
    <col min="8194" max="8194" width="11.77734375" style="97" customWidth="1"/>
    <col min="8195" max="8195" width="8" style="97" customWidth="1"/>
    <col min="8196" max="8196" width="10" style="97" customWidth="1"/>
    <col min="8197" max="8197" width="9.77734375" style="97" customWidth="1"/>
    <col min="8198" max="8198" width="7.109375" style="97"/>
    <col min="8199" max="8199" width="10.6640625" style="97" bestFit="1" customWidth="1"/>
    <col min="8200" max="8441" width="7.109375" style="97"/>
    <col min="8442" max="8442" width="8.21875" style="97" customWidth="1"/>
    <col min="8443" max="8443" width="22" style="97" customWidth="1"/>
    <col min="8444" max="8444" width="15.21875" style="97" bestFit="1" customWidth="1"/>
    <col min="8445" max="8445" width="5.88671875" style="97" customWidth="1"/>
    <col min="8446" max="8446" width="8.5546875" style="97" customWidth="1"/>
    <col min="8447" max="8447" width="10.77734375" style="97" customWidth="1"/>
    <col min="8448" max="8448" width="11.77734375" style="97" customWidth="1"/>
    <col min="8449" max="8449" width="10.77734375" style="97" customWidth="1"/>
    <col min="8450" max="8450" width="11.77734375" style="97" customWidth="1"/>
    <col min="8451" max="8451" width="8" style="97" customWidth="1"/>
    <col min="8452" max="8452" width="10" style="97" customWidth="1"/>
    <col min="8453" max="8453" width="9.77734375" style="97" customWidth="1"/>
    <col min="8454" max="8454" width="7.109375" style="97"/>
    <col min="8455" max="8455" width="10.6640625" style="97" bestFit="1" customWidth="1"/>
    <col min="8456" max="8697" width="7.109375" style="97"/>
    <col min="8698" max="8698" width="8.21875" style="97" customWidth="1"/>
    <col min="8699" max="8699" width="22" style="97" customWidth="1"/>
    <col min="8700" max="8700" width="15.21875" style="97" bestFit="1" customWidth="1"/>
    <col min="8701" max="8701" width="5.88671875" style="97" customWidth="1"/>
    <col min="8702" max="8702" width="8.5546875" style="97" customWidth="1"/>
    <col min="8703" max="8703" width="10.77734375" style="97" customWidth="1"/>
    <col min="8704" max="8704" width="11.77734375" style="97" customWidth="1"/>
    <col min="8705" max="8705" width="10.77734375" style="97" customWidth="1"/>
    <col min="8706" max="8706" width="11.77734375" style="97" customWidth="1"/>
    <col min="8707" max="8707" width="8" style="97" customWidth="1"/>
    <col min="8708" max="8708" width="10" style="97" customWidth="1"/>
    <col min="8709" max="8709" width="9.77734375" style="97" customWidth="1"/>
    <col min="8710" max="8710" width="7.109375" style="97"/>
    <col min="8711" max="8711" width="10.6640625" style="97" bestFit="1" customWidth="1"/>
    <col min="8712" max="8953" width="7.109375" style="97"/>
    <col min="8954" max="8954" width="8.21875" style="97" customWidth="1"/>
    <col min="8955" max="8955" width="22" style="97" customWidth="1"/>
    <col min="8956" max="8956" width="15.21875" style="97" bestFit="1" customWidth="1"/>
    <col min="8957" max="8957" width="5.88671875" style="97" customWidth="1"/>
    <col min="8958" max="8958" width="8.5546875" style="97" customWidth="1"/>
    <col min="8959" max="8959" width="10.77734375" style="97" customWidth="1"/>
    <col min="8960" max="8960" width="11.77734375" style="97" customWidth="1"/>
    <col min="8961" max="8961" width="10.77734375" style="97" customWidth="1"/>
    <col min="8962" max="8962" width="11.77734375" style="97" customWidth="1"/>
    <col min="8963" max="8963" width="8" style="97" customWidth="1"/>
    <col min="8964" max="8964" width="10" style="97" customWidth="1"/>
    <col min="8965" max="8965" width="9.77734375" style="97" customWidth="1"/>
    <col min="8966" max="8966" width="7.109375" style="97"/>
    <col min="8967" max="8967" width="10.6640625" style="97" bestFit="1" customWidth="1"/>
    <col min="8968" max="9209" width="7.109375" style="97"/>
    <col min="9210" max="9210" width="8.21875" style="97" customWidth="1"/>
    <col min="9211" max="9211" width="22" style="97" customWidth="1"/>
    <col min="9212" max="9212" width="15.21875" style="97" bestFit="1" customWidth="1"/>
    <col min="9213" max="9213" width="5.88671875" style="97" customWidth="1"/>
    <col min="9214" max="9214" width="8.5546875" style="97" customWidth="1"/>
    <col min="9215" max="9215" width="10.77734375" style="97" customWidth="1"/>
    <col min="9216" max="9216" width="11.77734375" style="97" customWidth="1"/>
    <col min="9217" max="9217" width="10.77734375" style="97" customWidth="1"/>
    <col min="9218" max="9218" width="11.77734375" style="97" customWidth="1"/>
    <col min="9219" max="9219" width="8" style="97" customWidth="1"/>
    <col min="9220" max="9220" width="10" style="97" customWidth="1"/>
    <col min="9221" max="9221" width="9.77734375" style="97" customWidth="1"/>
    <col min="9222" max="9222" width="7.109375" style="97"/>
    <col min="9223" max="9223" width="10.6640625" style="97" bestFit="1" customWidth="1"/>
    <col min="9224" max="9465" width="7.109375" style="97"/>
    <col min="9466" max="9466" width="8.21875" style="97" customWidth="1"/>
    <col min="9467" max="9467" width="22" style="97" customWidth="1"/>
    <col min="9468" max="9468" width="15.21875" style="97" bestFit="1" customWidth="1"/>
    <col min="9469" max="9469" width="5.88671875" style="97" customWidth="1"/>
    <col min="9470" max="9470" width="8.5546875" style="97" customWidth="1"/>
    <col min="9471" max="9471" width="10.77734375" style="97" customWidth="1"/>
    <col min="9472" max="9472" width="11.77734375" style="97" customWidth="1"/>
    <col min="9473" max="9473" width="10.77734375" style="97" customWidth="1"/>
    <col min="9474" max="9474" width="11.77734375" style="97" customWidth="1"/>
    <col min="9475" max="9475" width="8" style="97" customWidth="1"/>
    <col min="9476" max="9476" width="10" style="97" customWidth="1"/>
    <col min="9477" max="9477" width="9.77734375" style="97" customWidth="1"/>
    <col min="9478" max="9478" width="7.109375" style="97"/>
    <col min="9479" max="9479" width="10.6640625" style="97" bestFit="1" customWidth="1"/>
    <col min="9480" max="9721" width="7.109375" style="97"/>
    <col min="9722" max="9722" width="8.21875" style="97" customWidth="1"/>
    <col min="9723" max="9723" width="22" style="97" customWidth="1"/>
    <col min="9724" max="9724" width="15.21875" style="97" bestFit="1" customWidth="1"/>
    <col min="9725" max="9725" width="5.88671875" style="97" customWidth="1"/>
    <col min="9726" max="9726" width="8.5546875" style="97" customWidth="1"/>
    <col min="9727" max="9727" width="10.77734375" style="97" customWidth="1"/>
    <col min="9728" max="9728" width="11.77734375" style="97" customWidth="1"/>
    <col min="9729" max="9729" width="10.77734375" style="97" customWidth="1"/>
    <col min="9730" max="9730" width="11.77734375" style="97" customWidth="1"/>
    <col min="9731" max="9731" width="8" style="97" customWidth="1"/>
    <col min="9732" max="9732" width="10" style="97" customWidth="1"/>
    <col min="9733" max="9733" width="9.77734375" style="97" customWidth="1"/>
    <col min="9734" max="9734" width="7.109375" style="97"/>
    <col min="9735" max="9735" width="10.6640625" style="97" bestFit="1" customWidth="1"/>
    <col min="9736" max="9977" width="7.109375" style="97"/>
    <col min="9978" max="9978" width="8.21875" style="97" customWidth="1"/>
    <col min="9979" max="9979" width="22" style="97" customWidth="1"/>
    <col min="9980" max="9980" width="15.21875" style="97" bestFit="1" customWidth="1"/>
    <col min="9981" max="9981" width="5.88671875" style="97" customWidth="1"/>
    <col min="9982" max="9982" width="8.5546875" style="97" customWidth="1"/>
    <col min="9983" max="9983" width="10.77734375" style="97" customWidth="1"/>
    <col min="9984" max="9984" width="11.77734375" style="97" customWidth="1"/>
    <col min="9985" max="9985" width="10.77734375" style="97" customWidth="1"/>
    <col min="9986" max="9986" width="11.77734375" style="97" customWidth="1"/>
    <col min="9987" max="9987" width="8" style="97" customWidth="1"/>
    <col min="9988" max="9988" width="10" style="97" customWidth="1"/>
    <col min="9989" max="9989" width="9.77734375" style="97" customWidth="1"/>
    <col min="9990" max="9990" width="7.109375" style="97"/>
    <col min="9991" max="9991" width="10.6640625" style="97" bestFit="1" customWidth="1"/>
    <col min="9992" max="10233" width="7.109375" style="97"/>
    <col min="10234" max="10234" width="8.21875" style="97" customWidth="1"/>
    <col min="10235" max="10235" width="22" style="97" customWidth="1"/>
    <col min="10236" max="10236" width="15.21875" style="97" bestFit="1" customWidth="1"/>
    <col min="10237" max="10237" width="5.88671875" style="97" customWidth="1"/>
    <col min="10238" max="10238" width="8.5546875" style="97" customWidth="1"/>
    <col min="10239" max="10239" width="10.77734375" style="97" customWidth="1"/>
    <col min="10240" max="10240" width="11.77734375" style="97" customWidth="1"/>
    <col min="10241" max="10241" width="10.77734375" style="97" customWidth="1"/>
    <col min="10242" max="10242" width="11.77734375" style="97" customWidth="1"/>
    <col min="10243" max="10243" width="8" style="97" customWidth="1"/>
    <col min="10244" max="10244" width="10" style="97" customWidth="1"/>
    <col min="10245" max="10245" width="9.77734375" style="97" customWidth="1"/>
    <col min="10246" max="10246" width="7.109375" style="97"/>
    <col min="10247" max="10247" width="10.6640625" style="97" bestFit="1" customWidth="1"/>
    <col min="10248" max="10489" width="7.109375" style="97"/>
    <col min="10490" max="10490" width="8.21875" style="97" customWidth="1"/>
    <col min="10491" max="10491" width="22" style="97" customWidth="1"/>
    <col min="10492" max="10492" width="15.21875" style="97" bestFit="1" customWidth="1"/>
    <col min="10493" max="10493" width="5.88671875" style="97" customWidth="1"/>
    <col min="10494" max="10494" width="8.5546875" style="97" customWidth="1"/>
    <col min="10495" max="10495" width="10.77734375" style="97" customWidth="1"/>
    <col min="10496" max="10496" width="11.77734375" style="97" customWidth="1"/>
    <col min="10497" max="10497" width="10.77734375" style="97" customWidth="1"/>
    <col min="10498" max="10498" width="11.77734375" style="97" customWidth="1"/>
    <col min="10499" max="10499" width="8" style="97" customWidth="1"/>
    <col min="10500" max="10500" width="10" style="97" customWidth="1"/>
    <col min="10501" max="10501" width="9.77734375" style="97" customWidth="1"/>
    <col min="10502" max="10502" width="7.109375" style="97"/>
    <col min="10503" max="10503" width="10.6640625" style="97" bestFit="1" customWidth="1"/>
    <col min="10504" max="10745" width="7.109375" style="97"/>
    <col min="10746" max="10746" width="8.21875" style="97" customWidth="1"/>
    <col min="10747" max="10747" width="22" style="97" customWidth="1"/>
    <col min="10748" max="10748" width="15.21875" style="97" bestFit="1" customWidth="1"/>
    <col min="10749" max="10749" width="5.88671875" style="97" customWidth="1"/>
    <col min="10750" max="10750" width="8.5546875" style="97" customWidth="1"/>
    <col min="10751" max="10751" width="10.77734375" style="97" customWidth="1"/>
    <col min="10752" max="10752" width="11.77734375" style="97" customWidth="1"/>
    <col min="10753" max="10753" width="10.77734375" style="97" customWidth="1"/>
    <col min="10754" max="10754" width="11.77734375" style="97" customWidth="1"/>
    <col min="10755" max="10755" width="8" style="97" customWidth="1"/>
    <col min="10756" max="10756" width="10" style="97" customWidth="1"/>
    <col min="10757" max="10757" width="9.77734375" style="97" customWidth="1"/>
    <col min="10758" max="10758" width="7.109375" style="97"/>
    <col min="10759" max="10759" width="10.6640625" style="97" bestFit="1" customWidth="1"/>
    <col min="10760" max="11001" width="7.109375" style="97"/>
    <col min="11002" max="11002" width="8.21875" style="97" customWidth="1"/>
    <col min="11003" max="11003" width="22" style="97" customWidth="1"/>
    <col min="11004" max="11004" width="15.21875" style="97" bestFit="1" customWidth="1"/>
    <col min="11005" max="11005" width="5.88671875" style="97" customWidth="1"/>
    <col min="11006" max="11006" width="8.5546875" style="97" customWidth="1"/>
    <col min="11007" max="11007" width="10.77734375" style="97" customWidth="1"/>
    <col min="11008" max="11008" width="11.77734375" style="97" customWidth="1"/>
    <col min="11009" max="11009" width="10.77734375" style="97" customWidth="1"/>
    <col min="11010" max="11010" width="11.77734375" style="97" customWidth="1"/>
    <col min="11011" max="11011" width="8" style="97" customWidth="1"/>
    <col min="11012" max="11012" width="10" style="97" customWidth="1"/>
    <col min="11013" max="11013" width="9.77734375" style="97" customWidth="1"/>
    <col min="11014" max="11014" width="7.109375" style="97"/>
    <col min="11015" max="11015" width="10.6640625" style="97" bestFit="1" customWidth="1"/>
    <col min="11016" max="11257" width="7.109375" style="97"/>
    <col min="11258" max="11258" width="8.21875" style="97" customWidth="1"/>
    <col min="11259" max="11259" width="22" style="97" customWidth="1"/>
    <col min="11260" max="11260" width="15.21875" style="97" bestFit="1" customWidth="1"/>
    <col min="11261" max="11261" width="5.88671875" style="97" customWidth="1"/>
    <col min="11262" max="11262" width="8.5546875" style="97" customWidth="1"/>
    <col min="11263" max="11263" width="10.77734375" style="97" customWidth="1"/>
    <col min="11264" max="11264" width="11.77734375" style="97" customWidth="1"/>
    <col min="11265" max="11265" width="10.77734375" style="97" customWidth="1"/>
    <col min="11266" max="11266" width="11.77734375" style="97" customWidth="1"/>
    <col min="11267" max="11267" width="8" style="97" customWidth="1"/>
    <col min="11268" max="11268" width="10" style="97" customWidth="1"/>
    <col min="11269" max="11269" width="9.77734375" style="97" customWidth="1"/>
    <col min="11270" max="11270" width="7.109375" style="97"/>
    <col min="11271" max="11271" width="10.6640625" style="97" bestFit="1" customWidth="1"/>
    <col min="11272" max="11513" width="7.109375" style="97"/>
    <col min="11514" max="11514" width="8.21875" style="97" customWidth="1"/>
    <col min="11515" max="11515" width="22" style="97" customWidth="1"/>
    <col min="11516" max="11516" width="15.21875" style="97" bestFit="1" customWidth="1"/>
    <col min="11517" max="11517" width="5.88671875" style="97" customWidth="1"/>
    <col min="11518" max="11518" width="8.5546875" style="97" customWidth="1"/>
    <col min="11519" max="11519" width="10.77734375" style="97" customWidth="1"/>
    <col min="11520" max="11520" width="11.77734375" style="97" customWidth="1"/>
    <col min="11521" max="11521" width="10.77734375" style="97" customWidth="1"/>
    <col min="11522" max="11522" width="11.77734375" style="97" customWidth="1"/>
    <col min="11523" max="11523" width="8" style="97" customWidth="1"/>
    <col min="11524" max="11524" width="10" style="97" customWidth="1"/>
    <col min="11525" max="11525" width="9.77734375" style="97" customWidth="1"/>
    <col min="11526" max="11526" width="7.109375" style="97"/>
    <col min="11527" max="11527" width="10.6640625" style="97" bestFit="1" customWidth="1"/>
    <col min="11528" max="11769" width="7.109375" style="97"/>
    <col min="11770" max="11770" width="8.21875" style="97" customWidth="1"/>
    <col min="11771" max="11771" width="22" style="97" customWidth="1"/>
    <col min="11772" max="11772" width="15.21875" style="97" bestFit="1" customWidth="1"/>
    <col min="11773" max="11773" width="5.88671875" style="97" customWidth="1"/>
    <col min="11774" max="11774" width="8.5546875" style="97" customWidth="1"/>
    <col min="11775" max="11775" width="10.77734375" style="97" customWidth="1"/>
    <col min="11776" max="11776" width="11.77734375" style="97" customWidth="1"/>
    <col min="11777" max="11777" width="10.77734375" style="97" customWidth="1"/>
    <col min="11778" max="11778" width="11.77734375" style="97" customWidth="1"/>
    <col min="11779" max="11779" width="8" style="97" customWidth="1"/>
    <col min="11780" max="11780" width="10" style="97" customWidth="1"/>
    <col min="11781" max="11781" width="9.77734375" style="97" customWidth="1"/>
    <col min="11782" max="11782" width="7.109375" style="97"/>
    <col min="11783" max="11783" width="10.6640625" style="97" bestFit="1" customWidth="1"/>
    <col min="11784" max="12025" width="7.109375" style="97"/>
    <col min="12026" max="12026" width="8.21875" style="97" customWidth="1"/>
    <col min="12027" max="12027" width="22" style="97" customWidth="1"/>
    <col min="12028" max="12028" width="15.21875" style="97" bestFit="1" customWidth="1"/>
    <col min="12029" max="12029" width="5.88671875" style="97" customWidth="1"/>
    <col min="12030" max="12030" width="8.5546875" style="97" customWidth="1"/>
    <col min="12031" max="12031" width="10.77734375" style="97" customWidth="1"/>
    <col min="12032" max="12032" width="11.77734375" style="97" customWidth="1"/>
    <col min="12033" max="12033" width="10.77734375" style="97" customWidth="1"/>
    <col min="12034" max="12034" width="11.77734375" style="97" customWidth="1"/>
    <col min="12035" max="12035" width="8" style="97" customWidth="1"/>
    <col min="12036" max="12036" width="10" style="97" customWidth="1"/>
    <col min="12037" max="12037" width="9.77734375" style="97" customWidth="1"/>
    <col min="12038" max="12038" width="7.109375" style="97"/>
    <col min="12039" max="12039" width="10.6640625" style="97" bestFit="1" customWidth="1"/>
    <col min="12040" max="12281" width="7.109375" style="97"/>
    <col min="12282" max="12282" width="8.21875" style="97" customWidth="1"/>
    <col min="12283" max="12283" width="22" style="97" customWidth="1"/>
    <col min="12284" max="12284" width="15.21875" style="97" bestFit="1" customWidth="1"/>
    <col min="12285" max="12285" width="5.88671875" style="97" customWidth="1"/>
    <col min="12286" max="12286" width="8.5546875" style="97" customWidth="1"/>
    <col min="12287" max="12287" width="10.77734375" style="97" customWidth="1"/>
    <col min="12288" max="12288" width="11.77734375" style="97" customWidth="1"/>
    <col min="12289" max="12289" width="10.77734375" style="97" customWidth="1"/>
    <col min="12290" max="12290" width="11.77734375" style="97" customWidth="1"/>
    <col min="12291" max="12291" width="8" style="97" customWidth="1"/>
    <col min="12292" max="12292" width="10" style="97" customWidth="1"/>
    <col min="12293" max="12293" width="9.77734375" style="97" customWidth="1"/>
    <col min="12294" max="12294" width="7.109375" style="97"/>
    <col min="12295" max="12295" width="10.6640625" style="97" bestFit="1" customWidth="1"/>
    <col min="12296" max="12537" width="7.109375" style="97"/>
    <col min="12538" max="12538" width="8.21875" style="97" customWidth="1"/>
    <col min="12539" max="12539" width="22" style="97" customWidth="1"/>
    <col min="12540" max="12540" width="15.21875" style="97" bestFit="1" customWidth="1"/>
    <col min="12541" max="12541" width="5.88671875" style="97" customWidth="1"/>
    <col min="12542" max="12542" width="8.5546875" style="97" customWidth="1"/>
    <col min="12543" max="12543" width="10.77734375" style="97" customWidth="1"/>
    <col min="12544" max="12544" width="11.77734375" style="97" customWidth="1"/>
    <col min="12545" max="12545" width="10.77734375" style="97" customWidth="1"/>
    <col min="12546" max="12546" width="11.77734375" style="97" customWidth="1"/>
    <col min="12547" max="12547" width="8" style="97" customWidth="1"/>
    <col min="12548" max="12548" width="10" style="97" customWidth="1"/>
    <col min="12549" max="12549" width="9.77734375" style="97" customWidth="1"/>
    <col min="12550" max="12550" width="7.109375" style="97"/>
    <col min="12551" max="12551" width="10.6640625" style="97" bestFit="1" customWidth="1"/>
    <col min="12552" max="12793" width="7.109375" style="97"/>
    <col min="12794" max="12794" width="8.21875" style="97" customWidth="1"/>
    <col min="12795" max="12795" width="22" style="97" customWidth="1"/>
    <col min="12796" max="12796" width="15.21875" style="97" bestFit="1" customWidth="1"/>
    <col min="12797" max="12797" width="5.88671875" style="97" customWidth="1"/>
    <col min="12798" max="12798" width="8.5546875" style="97" customWidth="1"/>
    <col min="12799" max="12799" width="10.77734375" style="97" customWidth="1"/>
    <col min="12800" max="12800" width="11.77734375" style="97" customWidth="1"/>
    <col min="12801" max="12801" width="10.77734375" style="97" customWidth="1"/>
    <col min="12802" max="12802" width="11.77734375" style="97" customWidth="1"/>
    <col min="12803" max="12803" width="8" style="97" customWidth="1"/>
    <col min="12804" max="12804" width="10" style="97" customWidth="1"/>
    <col min="12805" max="12805" width="9.77734375" style="97" customWidth="1"/>
    <col min="12806" max="12806" width="7.109375" style="97"/>
    <col min="12807" max="12807" width="10.6640625" style="97" bestFit="1" customWidth="1"/>
    <col min="12808" max="13049" width="7.109375" style="97"/>
    <col min="13050" max="13050" width="8.21875" style="97" customWidth="1"/>
    <col min="13051" max="13051" width="22" style="97" customWidth="1"/>
    <col min="13052" max="13052" width="15.21875" style="97" bestFit="1" customWidth="1"/>
    <col min="13053" max="13053" width="5.88671875" style="97" customWidth="1"/>
    <col min="13054" max="13054" width="8.5546875" style="97" customWidth="1"/>
    <col min="13055" max="13055" width="10.77734375" style="97" customWidth="1"/>
    <col min="13056" max="13056" width="11.77734375" style="97" customWidth="1"/>
    <col min="13057" max="13057" width="10.77734375" style="97" customWidth="1"/>
    <col min="13058" max="13058" width="11.77734375" style="97" customWidth="1"/>
    <col min="13059" max="13059" width="8" style="97" customWidth="1"/>
    <col min="13060" max="13060" width="10" style="97" customWidth="1"/>
    <col min="13061" max="13061" width="9.77734375" style="97" customWidth="1"/>
    <col min="13062" max="13062" width="7.109375" style="97"/>
    <col min="13063" max="13063" width="10.6640625" style="97" bestFit="1" customWidth="1"/>
    <col min="13064" max="13305" width="7.109375" style="97"/>
    <col min="13306" max="13306" width="8.21875" style="97" customWidth="1"/>
    <col min="13307" max="13307" width="22" style="97" customWidth="1"/>
    <col min="13308" max="13308" width="15.21875" style="97" bestFit="1" customWidth="1"/>
    <col min="13309" max="13309" width="5.88671875" style="97" customWidth="1"/>
    <col min="13310" max="13310" width="8.5546875" style="97" customWidth="1"/>
    <col min="13311" max="13311" width="10.77734375" style="97" customWidth="1"/>
    <col min="13312" max="13312" width="11.77734375" style="97" customWidth="1"/>
    <col min="13313" max="13313" width="10.77734375" style="97" customWidth="1"/>
    <col min="13314" max="13314" width="11.77734375" style="97" customWidth="1"/>
    <col min="13315" max="13315" width="8" style="97" customWidth="1"/>
    <col min="13316" max="13316" width="10" style="97" customWidth="1"/>
    <col min="13317" max="13317" width="9.77734375" style="97" customWidth="1"/>
    <col min="13318" max="13318" width="7.109375" style="97"/>
    <col min="13319" max="13319" width="10.6640625" style="97" bestFit="1" customWidth="1"/>
    <col min="13320" max="13561" width="7.109375" style="97"/>
    <col min="13562" max="13562" width="8.21875" style="97" customWidth="1"/>
    <col min="13563" max="13563" width="22" style="97" customWidth="1"/>
    <col min="13564" max="13564" width="15.21875" style="97" bestFit="1" customWidth="1"/>
    <col min="13565" max="13565" width="5.88671875" style="97" customWidth="1"/>
    <col min="13566" max="13566" width="8.5546875" style="97" customWidth="1"/>
    <col min="13567" max="13567" width="10.77734375" style="97" customWidth="1"/>
    <col min="13568" max="13568" width="11.77734375" style="97" customWidth="1"/>
    <col min="13569" max="13569" width="10.77734375" style="97" customWidth="1"/>
    <col min="13570" max="13570" width="11.77734375" style="97" customWidth="1"/>
    <col min="13571" max="13571" width="8" style="97" customWidth="1"/>
    <col min="13572" max="13572" width="10" style="97" customWidth="1"/>
    <col min="13573" max="13573" width="9.77734375" style="97" customWidth="1"/>
    <col min="13574" max="13574" width="7.109375" style="97"/>
    <col min="13575" max="13575" width="10.6640625" style="97" bestFit="1" customWidth="1"/>
    <col min="13576" max="13817" width="7.109375" style="97"/>
    <col min="13818" max="13818" width="8.21875" style="97" customWidth="1"/>
    <col min="13819" max="13819" width="22" style="97" customWidth="1"/>
    <col min="13820" max="13820" width="15.21875" style="97" bestFit="1" customWidth="1"/>
    <col min="13821" max="13821" width="5.88671875" style="97" customWidth="1"/>
    <col min="13822" max="13822" width="8.5546875" style="97" customWidth="1"/>
    <col min="13823" max="13823" width="10.77734375" style="97" customWidth="1"/>
    <col min="13824" max="13824" width="11.77734375" style="97" customWidth="1"/>
    <col min="13825" max="13825" width="10.77734375" style="97" customWidth="1"/>
    <col min="13826" max="13826" width="11.77734375" style="97" customWidth="1"/>
    <col min="13827" max="13827" width="8" style="97" customWidth="1"/>
    <col min="13828" max="13828" width="10" style="97" customWidth="1"/>
    <col min="13829" max="13829" width="9.77734375" style="97" customWidth="1"/>
    <col min="13830" max="13830" width="7.109375" style="97"/>
    <col min="13831" max="13831" width="10.6640625" style="97" bestFit="1" customWidth="1"/>
    <col min="13832" max="14073" width="7.109375" style="97"/>
    <col min="14074" max="14074" width="8.21875" style="97" customWidth="1"/>
    <col min="14075" max="14075" width="22" style="97" customWidth="1"/>
    <col min="14076" max="14076" width="15.21875" style="97" bestFit="1" customWidth="1"/>
    <col min="14077" max="14077" width="5.88671875" style="97" customWidth="1"/>
    <col min="14078" max="14078" width="8.5546875" style="97" customWidth="1"/>
    <col min="14079" max="14079" width="10.77734375" style="97" customWidth="1"/>
    <col min="14080" max="14080" width="11.77734375" style="97" customWidth="1"/>
    <col min="14081" max="14081" width="10.77734375" style="97" customWidth="1"/>
    <col min="14082" max="14082" width="11.77734375" style="97" customWidth="1"/>
    <col min="14083" max="14083" width="8" style="97" customWidth="1"/>
    <col min="14084" max="14084" width="10" style="97" customWidth="1"/>
    <col min="14085" max="14085" width="9.77734375" style="97" customWidth="1"/>
    <col min="14086" max="14086" width="7.109375" style="97"/>
    <col min="14087" max="14087" width="10.6640625" style="97" bestFit="1" customWidth="1"/>
    <col min="14088" max="14329" width="7.109375" style="97"/>
    <col min="14330" max="14330" width="8.21875" style="97" customWidth="1"/>
    <col min="14331" max="14331" width="22" style="97" customWidth="1"/>
    <col min="14332" max="14332" width="15.21875" style="97" bestFit="1" customWidth="1"/>
    <col min="14333" max="14333" width="5.88671875" style="97" customWidth="1"/>
    <col min="14334" max="14334" width="8.5546875" style="97" customWidth="1"/>
    <col min="14335" max="14335" width="10.77734375" style="97" customWidth="1"/>
    <col min="14336" max="14336" width="11.77734375" style="97" customWidth="1"/>
    <col min="14337" max="14337" width="10.77734375" style="97" customWidth="1"/>
    <col min="14338" max="14338" width="11.77734375" style="97" customWidth="1"/>
    <col min="14339" max="14339" width="8" style="97" customWidth="1"/>
    <col min="14340" max="14340" width="10" style="97" customWidth="1"/>
    <col min="14341" max="14341" width="9.77734375" style="97" customWidth="1"/>
    <col min="14342" max="14342" width="7.109375" style="97"/>
    <col min="14343" max="14343" width="10.6640625" style="97" bestFit="1" customWidth="1"/>
    <col min="14344" max="14585" width="7.109375" style="97"/>
    <col min="14586" max="14586" width="8.21875" style="97" customWidth="1"/>
    <col min="14587" max="14587" width="22" style="97" customWidth="1"/>
    <col min="14588" max="14588" width="15.21875" style="97" bestFit="1" customWidth="1"/>
    <col min="14589" max="14589" width="5.88671875" style="97" customWidth="1"/>
    <col min="14590" max="14590" width="8.5546875" style="97" customWidth="1"/>
    <col min="14591" max="14591" width="10.77734375" style="97" customWidth="1"/>
    <col min="14592" max="14592" width="11.77734375" style="97" customWidth="1"/>
    <col min="14593" max="14593" width="10.77734375" style="97" customWidth="1"/>
    <col min="14594" max="14594" width="11.77734375" style="97" customWidth="1"/>
    <col min="14595" max="14595" width="8" style="97" customWidth="1"/>
    <col min="14596" max="14596" width="10" style="97" customWidth="1"/>
    <col min="14597" max="14597" width="9.77734375" style="97" customWidth="1"/>
    <col min="14598" max="14598" width="7.109375" style="97"/>
    <col min="14599" max="14599" width="10.6640625" style="97" bestFit="1" customWidth="1"/>
    <col min="14600" max="14841" width="7.109375" style="97"/>
    <col min="14842" max="14842" width="8.21875" style="97" customWidth="1"/>
    <col min="14843" max="14843" width="22" style="97" customWidth="1"/>
    <col min="14844" max="14844" width="15.21875" style="97" bestFit="1" customWidth="1"/>
    <col min="14845" max="14845" width="5.88671875" style="97" customWidth="1"/>
    <col min="14846" max="14846" width="8.5546875" style="97" customWidth="1"/>
    <col min="14847" max="14847" width="10.77734375" style="97" customWidth="1"/>
    <col min="14848" max="14848" width="11.77734375" style="97" customWidth="1"/>
    <col min="14849" max="14849" width="10.77734375" style="97" customWidth="1"/>
    <col min="14850" max="14850" width="11.77734375" style="97" customWidth="1"/>
    <col min="14851" max="14851" width="8" style="97" customWidth="1"/>
    <col min="14852" max="14852" width="10" style="97" customWidth="1"/>
    <col min="14853" max="14853" width="9.77734375" style="97" customWidth="1"/>
    <col min="14854" max="14854" width="7.109375" style="97"/>
    <col min="14855" max="14855" width="10.6640625" style="97" bestFit="1" customWidth="1"/>
    <col min="14856" max="15097" width="7.109375" style="97"/>
    <col min="15098" max="15098" width="8.21875" style="97" customWidth="1"/>
    <col min="15099" max="15099" width="22" style="97" customWidth="1"/>
    <col min="15100" max="15100" width="15.21875" style="97" bestFit="1" customWidth="1"/>
    <col min="15101" max="15101" width="5.88671875" style="97" customWidth="1"/>
    <col min="15102" max="15102" width="8.5546875" style="97" customWidth="1"/>
    <col min="15103" max="15103" width="10.77734375" style="97" customWidth="1"/>
    <col min="15104" max="15104" width="11.77734375" style="97" customWidth="1"/>
    <col min="15105" max="15105" width="10.77734375" style="97" customWidth="1"/>
    <col min="15106" max="15106" width="11.77734375" style="97" customWidth="1"/>
    <col min="15107" max="15107" width="8" style="97" customWidth="1"/>
    <col min="15108" max="15108" width="10" style="97" customWidth="1"/>
    <col min="15109" max="15109" width="9.77734375" style="97" customWidth="1"/>
    <col min="15110" max="15110" width="7.109375" style="97"/>
    <col min="15111" max="15111" width="10.6640625" style="97" bestFit="1" customWidth="1"/>
    <col min="15112" max="15353" width="7.109375" style="97"/>
    <col min="15354" max="15354" width="8.21875" style="97" customWidth="1"/>
    <col min="15355" max="15355" width="22" style="97" customWidth="1"/>
    <col min="15356" max="15356" width="15.21875" style="97" bestFit="1" customWidth="1"/>
    <col min="15357" max="15357" width="5.88671875" style="97" customWidth="1"/>
    <col min="15358" max="15358" width="8.5546875" style="97" customWidth="1"/>
    <col min="15359" max="15359" width="10.77734375" style="97" customWidth="1"/>
    <col min="15360" max="15360" width="11.77734375" style="97" customWidth="1"/>
    <col min="15361" max="15361" width="10.77734375" style="97" customWidth="1"/>
    <col min="15362" max="15362" width="11.77734375" style="97" customWidth="1"/>
    <col min="15363" max="15363" width="8" style="97" customWidth="1"/>
    <col min="15364" max="15364" width="10" style="97" customWidth="1"/>
    <col min="15365" max="15365" width="9.77734375" style="97" customWidth="1"/>
    <col min="15366" max="15366" width="7.109375" style="97"/>
    <col min="15367" max="15367" width="10.6640625" style="97" bestFit="1" customWidth="1"/>
    <col min="15368" max="15609" width="7.109375" style="97"/>
    <col min="15610" max="15610" width="8.21875" style="97" customWidth="1"/>
    <col min="15611" max="15611" width="22" style="97" customWidth="1"/>
    <col min="15612" max="15612" width="15.21875" style="97" bestFit="1" customWidth="1"/>
    <col min="15613" max="15613" width="5.88671875" style="97" customWidth="1"/>
    <col min="15614" max="15614" width="8.5546875" style="97" customWidth="1"/>
    <col min="15615" max="15615" width="10.77734375" style="97" customWidth="1"/>
    <col min="15616" max="15616" width="11.77734375" style="97" customWidth="1"/>
    <col min="15617" max="15617" width="10.77734375" style="97" customWidth="1"/>
    <col min="15618" max="15618" width="11.77734375" style="97" customWidth="1"/>
    <col min="15619" max="15619" width="8" style="97" customWidth="1"/>
    <col min="15620" max="15620" width="10" style="97" customWidth="1"/>
    <col min="15621" max="15621" width="9.77734375" style="97" customWidth="1"/>
    <col min="15622" max="15622" width="7.109375" style="97"/>
    <col min="15623" max="15623" width="10.6640625" style="97" bestFit="1" customWidth="1"/>
    <col min="15624" max="15865" width="7.109375" style="97"/>
    <col min="15866" max="15866" width="8.21875" style="97" customWidth="1"/>
    <col min="15867" max="15867" width="22" style="97" customWidth="1"/>
    <col min="15868" max="15868" width="15.21875" style="97" bestFit="1" customWidth="1"/>
    <col min="15869" max="15869" width="5.88671875" style="97" customWidth="1"/>
    <col min="15870" max="15870" width="8.5546875" style="97" customWidth="1"/>
    <col min="15871" max="15871" width="10.77734375" style="97" customWidth="1"/>
    <col min="15872" max="15872" width="11.77734375" style="97" customWidth="1"/>
    <col min="15873" max="15873" width="10.77734375" style="97" customWidth="1"/>
    <col min="15874" max="15874" width="11.77734375" style="97" customWidth="1"/>
    <col min="15875" max="15875" width="8" style="97" customWidth="1"/>
    <col min="15876" max="15876" width="10" style="97" customWidth="1"/>
    <col min="15877" max="15877" width="9.77734375" style="97" customWidth="1"/>
    <col min="15878" max="15878" width="7.109375" style="97"/>
    <col min="15879" max="15879" width="10.6640625" style="97" bestFit="1" customWidth="1"/>
    <col min="15880" max="16121" width="7.109375" style="97"/>
    <col min="16122" max="16122" width="8.21875" style="97" customWidth="1"/>
    <col min="16123" max="16123" width="22" style="97" customWidth="1"/>
    <col min="16124" max="16124" width="15.21875" style="97" bestFit="1" customWidth="1"/>
    <col min="16125" max="16125" width="5.88671875" style="97" customWidth="1"/>
    <col min="16126" max="16126" width="8.5546875" style="97" customWidth="1"/>
    <col min="16127" max="16127" width="10.77734375" style="97" customWidth="1"/>
    <col min="16128" max="16128" width="11.77734375" style="97" customWidth="1"/>
    <col min="16129" max="16129" width="10.77734375" style="97" customWidth="1"/>
    <col min="16130" max="16130" width="11.77734375" style="97" customWidth="1"/>
    <col min="16131" max="16131" width="8" style="97" customWidth="1"/>
    <col min="16132" max="16132" width="10" style="97" customWidth="1"/>
    <col min="16133" max="16133" width="9.77734375" style="97" customWidth="1"/>
    <col min="16134" max="16134" width="7.109375" style="97"/>
    <col min="16135" max="16135" width="10.6640625" style="97" bestFit="1" customWidth="1"/>
    <col min="16136" max="16384" width="7.109375" style="97"/>
  </cols>
  <sheetData>
    <row r="1" spans="1:5" ht="30" customHeight="1">
      <c r="A1" s="962" t="s">
        <v>157</v>
      </c>
      <c r="B1" s="962"/>
      <c r="C1" s="962"/>
      <c r="D1" s="962"/>
      <c r="E1" s="962"/>
    </row>
    <row r="2" spans="1:5" ht="20.100000000000001" customHeight="1"/>
    <row r="3" spans="1:5" s="209" customFormat="1" ht="20.100000000000001" customHeight="1">
      <c r="A3" s="203"/>
      <c r="B3" s="207"/>
      <c r="C3" s="207"/>
      <c r="D3" s="206"/>
      <c r="E3" s="208" t="s">
        <v>276</v>
      </c>
    </row>
    <row r="4" spans="1:5" s="209" customFormat="1" ht="35.1" customHeight="1" thickBot="1">
      <c r="A4" s="241" t="s">
        <v>301</v>
      </c>
      <c r="B4" s="219" t="s">
        <v>302</v>
      </c>
      <c r="C4" s="219" t="s">
        <v>280</v>
      </c>
      <c r="D4" s="242" t="s">
        <v>304</v>
      </c>
      <c r="E4" s="220" t="s">
        <v>305</v>
      </c>
    </row>
    <row r="5" spans="1:5" s="210" customFormat="1" ht="45" customHeight="1" thickTop="1">
      <c r="A5" s="270" t="s">
        <v>333</v>
      </c>
      <c r="B5" s="271" t="s">
        <v>334</v>
      </c>
      <c r="C5" s="272">
        <f>기계경비!H11</f>
        <v>44260</v>
      </c>
      <c r="D5" s="273">
        <f>기계경비!J11</f>
        <v>58203</v>
      </c>
      <c r="E5" s="274">
        <f>기계경비!L11</f>
        <v>32323</v>
      </c>
    </row>
    <row r="6" spans="1:5" s="209" customFormat="1" ht="45" customHeight="1">
      <c r="A6" s="275" t="s">
        <v>335</v>
      </c>
      <c r="B6" s="276" t="s">
        <v>336</v>
      </c>
      <c r="C6" s="218">
        <f>기계경비!H21</f>
        <v>30597</v>
      </c>
      <c r="D6" s="217">
        <f>기계경비!J21</f>
        <v>58203</v>
      </c>
      <c r="E6" s="277">
        <f>기계경비!L21</f>
        <v>20276</v>
      </c>
    </row>
    <row r="7" spans="1:5" s="209" customFormat="1" ht="45" customHeight="1">
      <c r="A7" s="275" t="s">
        <v>337</v>
      </c>
      <c r="B7" s="276" t="s">
        <v>338</v>
      </c>
      <c r="C7" s="218">
        <f>기계경비!H31</f>
        <v>9621</v>
      </c>
      <c r="D7" s="217">
        <f>기계경비!J31</f>
        <v>50062</v>
      </c>
      <c r="E7" s="277">
        <f>기계경비!L31</f>
        <v>7472</v>
      </c>
    </row>
    <row r="8" spans="1:5" ht="54.95" customHeight="1">
      <c r="A8" s="101"/>
      <c r="B8" s="102"/>
      <c r="C8" s="103"/>
      <c r="D8" s="104"/>
      <c r="E8" s="105"/>
    </row>
    <row r="9" spans="1:5" s="107" customFormat="1" ht="21.95" customHeight="1">
      <c r="A9" s="106"/>
      <c r="E9" s="108"/>
    </row>
  </sheetData>
  <mergeCells count="1">
    <mergeCell ref="A1:E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firstPageNumber="30" orientation="portrait" r:id="rId1"/>
  <headerFooter alignWithMargins="0"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31"/>
  <sheetViews>
    <sheetView showGridLines="0" view="pageBreakPreview" zoomScaleNormal="80" zoomScaleSheetLayoutView="100" workbookViewId="0">
      <selection activeCell="I26" sqref="I26"/>
    </sheetView>
  </sheetViews>
  <sheetFormatPr defaultColWidth="8.88671875" defaultRowHeight="20.100000000000001" customHeight="1"/>
  <cols>
    <col min="1" max="1" width="1.109375" style="94" customWidth="1"/>
    <col min="2" max="2" width="17.77734375" style="94" customWidth="1"/>
    <col min="3" max="3" width="1.109375" style="94" customWidth="1"/>
    <col min="4" max="4" width="13.5546875" style="94" customWidth="1"/>
    <col min="5" max="5" width="8.21875" style="94" customWidth="1"/>
    <col min="6" max="6" width="11.5546875" style="95" customWidth="1"/>
    <col min="7" max="12" width="11.5546875" style="96" customWidth="1"/>
    <col min="13" max="16384" width="8.88671875" style="94"/>
  </cols>
  <sheetData>
    <row r="1" spans="1:12" ht="25.5" customHeight="1">
      <c r="A1" s="1079" t="s">
        <v>477</v>
      </c>
      <c r="B1" s="1079"/>
      <c r="C1" s="1079"/>
      <c r="D1" s="1079"/>
      <c r="E1" s="1079"/>
      <c r="F1" s="1079"/>
      <c r="G1" s="1079"/>
      <c r="H1" s="1079"/>
      <c r="I1" s="1079"/>
      <c r="J1" s="1079"/>
      <c r="K1" s="1079"/>
      <c r="L1" s="1079"/>
    </row>
    <row r="3" spans="1:12" s="281" customFormat="1" ht="15.95" customHeight="1">
      <c r="A3" s="1068" t="s">
        <v>339</v>
      </c>
      <c r="B3" s="1068"/>
      <c r="C3" s="1068"/>
      <c r="D3" s="1068"/>
      <c r="E3" s="1068"/>
      <c r="F3" s="278"/>
      <c r="G3" s="279"/>
      <c r="H3" s="279"/>
      <c r="I3" s="279"/>
      <c r="J3" s="279"/>
      <c r="K3" s="279"/>
      <c r="L3" s="280" t="s">
        <v>340</v>
      </c>
    </row>
    <row r="4" spans="1:12" s="282" customFormat="1" ht="15.95" customHeight="1">
      <c r="A4" s="1069" t="s">
        <v>42</v>
      </c>
      <c r="B4" s="1070"/>
      <c r="C4" s="1071"/>
      <c r="D4" s="1075" t="s">
        <v>153</v>
      </c>
      <c r="E4" s="1075" t="s">
        <v>41</v>
      </c>
      <c r="F4" s="1077" t="s">
        <v>154</v>
      </c>
      <c r="G4" s="1066" t="s">
        <v>40</v>
      </c>
      <c r="H4" s="1067"/>
      <c r="I4" s="1066" t="s">
        <v>39</v>
      </c>
      <c r="J4" s="1067"/>
      <c r="K4" s="1066" t="s">
        <v>38</v>
      </c>
      <c r="L4" s="1067"/>
    </row>
    <row r="5" spans="1:12" s="282" customFormat="1" ht="15.95" customHeight="1">
      <c r="A5" s="1072"/>
      <c r="B5" s="1073"/>
      <c r="C5" s="1074"/>
      <c r="D5" s="1076"/>
      <c r="E5" s="1076"/>
      <c r="F5" s="1078"/>
      <c r="G5" s="304" t="s">
        <v>155</v>
      </c>
      <c r="H5" s="304" t="s">
        <v>37</v>
      </c>
      <c r="I5" s="304" t="s">
        <v>156</v>
      </c>
      <c r="J5" s="304" t="s">
        <v>37</v>
      </c>
      <c r="K5" s="305" t="s">
        <v>156</v>
      </c>
      <c r="L5" s="305" t="s">
        <v>37</v>
      </c>
    </row>
    <row r="6" spans="1:12" s="282" customFormat="1" ht="15.95" customHeight="1">
      <c r="A6" s="283"/>
      <c r="B6" s="284"/>
      <c r="C6" s="285"/>
      <c r="D6" s="286" t="s">
        <v>307</v>
      </c>
      <c r="E6" s="287" t="s">
        <v>341</v>
      </c>
      <c r="F6" s="288"/>
      <c r="G6" s="289"/>
      <c r="H6" s="289"/>
      <c r="I6" s="289"/>
      <c r="J6" s="289"/>
      <c r="K6" s="289"/>
      <c r="L6" s="289"/>
    </row>
    <row r="7" spans="1:12" s="282" customFormat="1" ht="15.95" customHeight="1">
      <c r="A7" s="290"/>
      <c r="B7" s="291" t="s">
        <v>342</v>
      </c>
      <c r="C7" s="292"/>
      <c r="D7" s="286" t="s">
        <v>343</v>
      </c>
      <c r="E7" s="287" t="s">
        <v>344</v>
      </c>
      <c r="F7" s="288">
        <v>23</v>
      </c>
      <c r="G7" s="293">
        <f>단가표!I7</f>
        <v>1394.5</v>
      </c>
      <c r="H7" s="289">
        <f>ROUNDDOWN(F7*G7,)</f>
        <v>32073</v>
      </c>
      <c r="I7" s="289"/>
      <c r="J7" s="289"/>
      <c r="K7" s="294"/>
      <c r="L7" s="289"/>
    </row>
    <row r="8" spans="1:12" s="282" customFormat="1" ht="15.95" customHeight="1">
      <c r="A8" s="290"/>
      <c r="B8" s="291" t="s">
        <v>345</v>
      </c>
      <c r="C8" s="292"/>
      <c r="D8" s="287" t="s">
        <v>346</v>
      </c>
      <c r="E8" s="287" t="s">
        <v>347</v>
      </c>
      <c r="F8" s="288">
        <v>38</v>
      </c>
      <c r="G8" s="289"/>
      <c r="H8" s="289">
        <f>ROUNDDOWN(H7*F8%,)</f>
        <v>12187</v>
      </c>
      <c r="I8" s="289"/>
      <c r="J8" s="289"/>
      <c r="K8" s="294"/>
      <c r="L8" s="289"/>
    </row>
    <row r="9" spans="1:12" s="282" customFormat="1" ht="15.95" customHeight="1">
      <c r="A9" s="290"/>
      <c r="B9" s="291" t="s">
        <v>489</v>
      </c>
      <c r="C9" s="292"/>
      <c r="D9" s="287"/>
      <c r="E9" s="287" t="s">
        <v>349</v>
      </c>
      <c r="F9" s="288">
        <v>0.20799999999999999</v>
      </c>
      <c r="G9" s="289"/>
      <c r="H9" s="289"/>
      <c r="I9" s="289">
        <f>단가표!$I$11</f>
        <v>279824</v>
      </c>
      <c r="J9" s="289">
        <f>ROUNDDOWN(F9*I9,)</f>
        <v>58203</v>
      </c>
      <c r="K9" s="294"/>
      <c r="L9" s="289"/>
    </row>
    <row r="10" spans="1:12" s="282" customFormat="1" ht="15.95" customHeight="1">
      <c r="A10" s="290"/>
      <c r="B10" s="291" t="s">
        <v>350</v>
      </c>
      <c r="C10" s="292"/>
      <c r="D10" s="286" t="s">
        <v>43</v>
      </c>
      <c r="E10" s="287" t="s">
        <v>351</v>
      </c>
      <c r="F10" s="295">
        <v>2.229E-4</v>
      </c>
      <c r="G10" s="289"/>
      <c r="H10" s="289"/>
      <c r="I10" s="289"/>
      <c r="J10" s="289"/>
      <c r="K10" s="294">
        <v>145014000</v>
      </c>
      <c r="L10" s="289">
        <f>ROUNDDOWN(K10*F10,)</f>
        <v>32323</v>
      </c>
    </row>
    <row r="11" spans="1:12" s="281" customFormat="1" ht="15.95" customHeight="1">
      <c r="A11" s="296"/>
      <c r="B11" s="297" t="s">
        <v>352</v>
      </c>
      <c r="C11" s="298"/>
      <c r="D11" s="299"/>
      <c r="E11" s="299"/>
      <c r="F11" s="300"/>
      <c r="G11" s="301"/>
      <c r="H11" s="301">
        <f>SUM(H6:H10)</f>
        <v>44260</v>
      </c>
      <c r="I11" s="301"/>
      <c r="J11" s="301">
        <f>SUM(J6:J10)</f>
        <v>58203</v>
      </c>
      <c r="K11" s="301"/>
      <c r="L11" s="301">
        <f>SUM(L6:L10)</f>
        <v>32323</v>
      </c>
    </row>
    <row r="12" spans="1:12" s="281" customFormat="1" ht="15.95" customHeight="1">
      <c r="F12" s="302"/>
      <c r="G12" s="303"/>
      <c r="H12" s="303"/>
      <c r="I12" s="303"/>
      <c r="J12" s="303"/>
      <c r="K12" s="303"/>
      <c r="L12" s="303"/>
    </row>
    <row r="13" spans="1:12" s="281" customFormat="1" ht="15.95" customHeight="1">
      <c r="A13" s="1068" t="s">
        <v>353</v>
      </c>
      <c r="B13" s="1068"/>
      <c r="C13" s="1068"/>
      <c r="D13" s="1068"/>
      <c r="E13" s="1068"/>
      <c r="F13" s="278"/>
      <c r="G13" s="279"/>
      <c r="H13" s="279"/>
      <c r="I13" s="279"/>
      <c r="J13" s="279"/>
      <c r="K13" s="279"/>
      <c r="L13" s="280" t="s">
        <v>340</v>
      </c>
    </row>
    <row r="14" spans="1:12" s="282" customFormat="1" ht="15.95" customHeight="1">
      <c r="A14" s="1069" t="s">
        <v>42</v>
      </c>
      <c r="B14" s="1070"/>
      <c r="C14" s="1071"/>
      <c r="D14" s="1075" t="s">
        <v>153</v>
      </c>
      <c r="E14" s="1075" t="s">
        <v>41</v>
      </c>
      <c r="F14" s="1077" t="s">
        <v>154</v>
      </c>
      <c r="G14" s="1066" t="s">
        <v>40</v>
      </c>
      <c r="H14" s="1067"/>
      <c r="I14" s="1066" t="s">
        <v>39</v>
      </c>
      <c r="J14" s="1067"/>
      <c r="K14" s="1066" t="s">
        <v>38</v>
      </c>
      <c r="L14" s="1067"/>
    </row>
    <row r="15" spans="1:12" s="282" customFormat="1" ht="15.95" customHeight="1">
      <c r="A15" s="1072"/>
      <c r="B15" s="1073"/>
      <c r="C15" s="1074"/>
      <c r="D15" s="1076"/>
      <c r="E15" s="1076"/>
      <c r="F15" s="1078"/>
      <c r="G15" s="304" t="s">
        <v>155</v>
      </c>
      <c r="H15" s="304" t="s">
        <v>37</v>
      </c>
      <c r="I15" s="304" t="s">
        <v>156</v>
      </c>
      <c r="J15" s="304" t="s">
        <v>37</v>
      </c>
      <c r="K15" s="305" t="s">
        <v>156</v>
      </c>
      <c r="L15" s="305" t="s">
        <v>37</v>
      </c>
    </row>
    <row r="16" spans="1:12" s="282" customFormat="1" ht="15.95" customHeight="1">
      <c r="A16" s="283"/>
      <c r="B16" s="284"/>
      <c r="C16" s="285"/>
      <c r="D16" s="286" t="s">
        <v>354</v>
      </c>
      <c r="E16" s="287" t="s">
        <v>341</v>
      </c>
      <c r="F16" s="288"/>
      <c r="G16" s="289"/>
      <c r="H16" s="289"/>
      <c r="I16" s="289"/>
      <c r="J16" s="289"/>
      <c r="K16" s="289"/>
      <c r="L16" s="289"/>
    </row>
    <row r="17" spans="1:12" s="282" customFormat="1" ht="15.95" customHeight="1">
      <c r="A17" s="290"/>
      <c r="B17" s="291" t="s">
        <v>342</v>
      </c>
      <c r="C17" s="292"/>
      <c r="D17" s="286" t="s">
        <v>343</v>
      </c>
      <c r="E17" s="287" t="s">
        <v>344</v>
      </c>
      <c r="F17" s="288">
        <v>15.9</v>
      </c>
      <c r="G17" s="293">
        <f>단가표!I7</f>
        <v>1394.5</v>
      </c>
      <c r="H17" s="289">
        <f>ROUNDDOWN(F17*G17,)</f>
        <v>22172</v>
      </c>
      <c r="I17" s="289"/>
      <c r="J17" s="289"/>
      <c r="K17" s="294"/>
      <c r="L17" s="289"/>
    </row>
    <row r="18" spans="1:12" s="282" customFormat="1" ht="15.95" customHeight="1">
      <c r="A18" s="290"/>
      <c r="B18" s="291" t="s">
        <v>345</v>
      </c>
      <c r="C18" s="292"/>
      <c r="D18" s="287" t="s">
        <v>346</v>
      </c>
      <c r="E18" s="287" t="s">
        <v>347</v>
      </c>
      <c r="F18" s="288">
        <v>38</v>
      </c>
      <c r="G18" s="289"/>
      <c r="H18" s="289">
        <f>ROUNDDOWN(H17*F18%,)</f>
        <v>8425</v>
      </c>
      <c r="I18" s="289"/>
      <c r="J18" s="289"/>
      <c r="K18" s="294"/>
      <c r="L18" s="289"/>
    </row>
    <row r="19" spans="1:12" s="282" customFormat="1" ht="15.95" customHeight="1">
      <c r="A19" s="290"/>
      <c r="B19" s="291" t="s">
        <v>489</v>
      </c>
      <c r="C19" s="292"/>
      <c r="D19" s="287"/>
      <c r="E19" s="287" t="s">
        <v>349</v>
      </c>
      <c r="F19" s="288">
        <v>0.20799999999999999</v>
      </c>
      <c r="G19" s="289"/>
      <c r="H19" s="289"/>
      <c r="I19" s="289">
        <f>단가표!$I$11</f>
        <v>279824</v>
      </c>
      <c r="J19" s="289">
        <f>ROUNDDOWN(F19*I19,)</f>
        <v>58203</v>
      </c>
      <c r="K19" s="294"/>
      <c r="L19" s="289"/>
    </row>
    <row r="20" spans="1:12" s="282" customFormat="1" ht="15.95" customHeight="1">
      <c r="A20" s="290"/>
      <c r="B20" s="291" t="s">
        <v>350</v>
      </c>
      <c r="C20" s="292"/>
      <c r="D20" s="286" t="s">
        <v>354</v>
      </c>
      <c r="E20" s="287" t="s">
        <v>351</v>
      </c>
      <c r="F20" s="295">
        <v>2.2790000000000001E-4</v>
      </c>
      <c r="G20" s="289"/>
      <c r="H20" s="289"/>
      <c r="I20" s="289"/>
      <c r="J20" s="289"/>
      <c r="K20" s="294">
        <v>88973000</v>
      </c>
      <c r="L20" s="289">
        <f>ROUNDDOWN(K20*F20,)</f>
        <v>20276</v>
      </c>
    </row>
    <row r="21" spans="1:12" s="281" customFormat="1" ht="15.95" customHeight="1">
      <c r="A21" s="296"/>
      <c r="B21" s="297" t="s">
        <v>352</v>
      </c>
      <c r="C21" s="298"/>
      <c r="D21" s="299"/>
      <c r="E21" s="299"/>
      <c r="F21" s="300"/>
      <c r="G21" s="301"/>
      <c r="H21" s="301">
        <f>SUM(H16:H20)</f>
        <v>30597</v>
      </c>
      <c r="I21" s="301"/>
      <c r="J21" s="301">
        <f>SUM(J16:J20)</f>
        <v>58203</v>
      </c>
      <c r="K21" s="301"/>
      <c r="L21" s="301">
        <f>SUM(L16:L20)</f>
        <v>20276</v>
      </c>
    </row>
    <row r="22" spans="1:12" s="281" customFormat="1" ht="15.95" customHeight="1">
      <c r="F22" s="302"/>
      <c r="G22" s="303"/>
      <c r="H22" s="303"/>
      <c r="I22" s="303"/>
      <c r="J22" s="303"/>
      <c r="K22" s="303"/>
      <c r="L22" s="303"/>
    </row>
    <row r="23" spans="1:12" s="281" customFormat="1" ht="15.95" customHeight="1">
      <c r="A23" s="1068" t="s">
        <v>355</v>
      </c>
      <c r="B23" s="1068"/>
      <c r="C23" s="1068"/>
      <c r="D23" s="1068"/>
      <c r="E23" s="1068"/>
      <c r="F23" s="278"/>
      <c r="G23" s="279"/>
      <c r="H23" s="279"/>
      <c r="I23" s="279"/>
      <c r="J23" s="279"/>
      <c r="K23" s="279"/>
      <c r="L23" s="280" t="s">
        <v>340</v>
      </c>
    </row>
    <row r="24" spans="1:12" s="282" customFormat="1" ht="15.95" customHeight="1">
      <c r="A24" s="1069" t="s">
        <v>42</v>
      </c>
      <c r="B24" s="1070"/>
      <c r="C24" s="1071"/>
      <c r="D24" s="1075" t="s">
        <v>153</v>
      </c>
      <c r="E24" s="1075" t="s">
        <v>41</v>
      </c>
      <c r="F24" s="1077" t="s">
        <v>154</v>
      </c>
      <c r="G24" s="1066" t="s">
        <v>40</v>
      </c>
      <c r="H24" s="1067"/>
      <c r="I24" s="1066" t="s">
        <v>39</v>
      </c>
      <c r="J24" s="1067"/>
      <c r="K24" s="1066" t="s">
        <v>38</v>
      </c>
      <c r="L24" s="1067"/>
    </row>
    <row r="25" spans="1:12" s="282" customFormat="1" ht="15.95" customHeight="1">
      <c r="A25" s="1072"/>
      <c r="B25" s="1073"/>
      <c r="C25" s="1074"/>
      <c r="D25" s="1076"/>
      <c r="E25" s="1076"/>
      <c r="F25" s="1078"/>
      <c r="G25" s="304" t="s">
        <v>155</v>
      </c>
      <c r="H25" s="304" t="s">
        <v>37</v>
      </c>
      <c r="I25" s="304" t="s">
        <v>156</v>
      </c>
      <c r="J25" s="304" t="s">
        <v>37</v>
      </c>
      <c r="K25" s="305" t="s">
        <v>156</v>
      </c>
      <c r="L25" s="305" t="s">
        <v>37</v>
      </c>
    </row>
    <row r="26" spans="1:12" s="282" customFormat="1" ht="15.95" customHeight="1">
      <c r="A26" s="283"/>
      <c r="B26" s="284"/>
      <c r="C26" s="285"/>
      <c r="D26" s="286" t="s">
        <v>356</v>
      </c>
      <c r="E26" s="287" t="s">
        <v>341</v>
      </c>
      <c r="F26" s="288"/>
      <c r="G26" s="289"/>
      <c r="H26" s="289"/>
      <c r="I26" s="289"/>
      <c r="J26" s="289"/>
      <c r="K26" s="289"/>
      <c r="L26" s="289"/>
    </row>
    <row r="27" spans="1:12" s="282" customFormat="1" ht="15.95" customHeight="1">
      <c r="A27" s="290"/>
      <c r="B27" s="291" t="s">
        <v>342</v>
      </c>
      <c r="C27" s="292"/>
      <c r="D27" s="286" t="s">
        <v>343</v>
      </c>
      <c r="E27" s="287" t="s">
        <v>344</v>
      </c>
      <c r="F27" s="288">
        <v>5</v>
      </c>
      <c r="G27" s="293">
        <f>단가표!I7</f>
        <v>1394.5</v>
      </c>
      <c r="H27" s="289">
        <f>ROUNDDOWN(F27*G27,)</f>
        <v>6972</v>
      </c>
      <c r="I27" s="289"/>
      <c r="J27" s="289"/>
      <c r="K27" s="294"/>
      <c r="L27" s="289"/>
    </row>
    <row r="28" spans="1:12" s="282" customFormat="1" ht="15.95" customHeight="1">
      <c r="A28" s="290"/>
      <c r="B28" s="291" t="s">
        <v>345</v>
      </c>
      <c r="C28" s="292"/>
      <c r="D28" s="287" t="s">
        <v>346</v>
      </c>
      <c r="E28" s="287" t="s">
        <v>347</v>
      </c>
      <c r="F28" s="288">
        <v>38</v>
      </c>
      <c r="G28" s="289"/>
      <c r="H28" s="289">
        <f>ROUNDDOWN(H27*F28%,)</f>
        <v>2649</v>
      </c>
      <c r="I28" s="289"/>
      <c r="J28" s="289"/>
      <c r="K28" s="294"/>
      <c r="L28" s="289"/>
    </row>
    <row r="29" spans="1:12" s="282" customFormat="1" ht="15.95" customHeight="1">
      <c r="A29" s="290"/>
      <c r="B29" s="291" t="s">
        <v>348</v>
      </c>
      <c r="C29" s="292"/>
      <c r="D29" s="287"/>
      <c r="E29" s="287" t="s">
        <v>349</v>
      </c>
      <c r="F29" s="288">
        <v>0.20799999999999999</v>
      </c>
      <c r="G29" s="289"/>
      <c r="H29" s="289"/>
      <c r="I29" s="289">
        <f>단가표!G10</f>
        <v>240685</v>
      </c>
      <c r="J29" s="289">
        <f>ROUNDDOWN(F29*I29,)</f>
        <v>50062</v>
      </c>
      <c r="K29" s="294"/>
      <c r="L29" s="289"/>
    </row>
    <row r="30" spans="1:12" s="282" customFormat="1" ht="15.95" customHeight="1">
      <c r="A30" s="290"/>
      <c r="B30" s="291" t="s">
        <v>350</v>
      </c>
      <c r="C30" s="292"/>
      <c r="D30" s="286" t="s">
        <v>356</v>
      </c>
      <c r="E30" s="287" t="s">
        <v>351</v>
      </c>
      <c r="F30" s="295">
        <v>2.967E-4</v>
      </c>
      <c r="G30" s="289"/>
      <c r="H30" s="289"/>
      <c r="I30" s="289"/>
      <c r="J30" s="289"/>
      <c r="K30" s="294">
        <v>25185000</v>
      </c>
      <c r="L30" s="289">
        <f>ROUNDDOWN(K30*F30,)</f>
        <v>7472</v>
      </c>
    </row>
    <row r="31" spans="1:12" s="281" customFormat="1" ht="15.95" customHeight="1">
      <c r="A31" s="296"/>
      <c r="B31" s="297" t="s">
        <v>352</v>
      </c>
      <c r="C31" s="298"/>
      <c r="D31" s="299"/>
      <c r="E31" s="299"/>
      <c r="F31" s="300"/>
      <c r="G31" s="301"/>
      <c r="H31" s="301">
        <f>SUM(H26:H30)</f>
        <v>9621</v>
      </c>
      <c r="I31" s="301"/>
      <c r="J31" s="301">
        <f>SUM(J26:J30)</f>
        <v>50062</v>
      </c>
      <c r="K31" s="301"/>
      <c r="L31" s="301">
        <f>SUM(L26:L30)</f>
        <v>7472</v>
      </c>
    </row>
  </sheetData>
  <mergeCells count="25">
    <mergeCell ref="I24:J24"/>
    <mergeCell ref="K24:L24"/>
    <mergeCell ref="A23:E23"/>
    <mergeCell ref="A24:C25"/>
    <mergeCell ref="D24:D25"/>
    <mergeCell ref="E24:E25"/>
    <mergeCell ref="F24:F25"/>
    <mergeCell ref="G24:H24"/>
    <mergeCell ref="A1:L1"/>
    <mergeCell ref="A3:E3"/>
    <mergeCell ref="A4:C5"/>
    <mergeCell ref="D4:D5"/>
    <mergeCell ref="E4:E5"/>
    <mergeCell ref="F4:F5"/>
    <mergeCell ref="G4:H4"/>
    <mergeCell ref="I4:J4"/>
    <mergeCell ref="K4:L4"/>
    <mergeCell ref="I14:J14"/>
    <mergeCell ref="K14:L14"/>
    <mergeCell ref="A13:E13"/>
    <mergeCell ref="A14:C15"/>
    <mergeCell ref="D14:D15"/>
    <mergeCell ref="E14:E15"/>
    <mergeCell ref="F14:F15"/>
    <mergeCell ref="G14:H14"/>
  </mergeCells>
  <phoneticPr fontId="12" type="noConversion"/>
  <printOptions horizontalCentered="1"/>
  <pageMargins left="0.74803149606299213" right="0.74803149606299213" top="0.78740157480314965" bottom="0.98425196850393704" header="0.51181102362204722" footer="0.51181102362204722"/>
  <pageSetup paperSize="9" scale="90" orientation="landscape" r:id="rId1"/>
  <headerFooter>
    <oddFooter>&amp;C- &amp;P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2"/>
  <sheetViews>
    <sheetView showGridLines="0" view="pageBreakPreview" zoomScaleSheetLayoutView="100" workbookViewId="0">
      <selection activeCell="F20" sqref="F20"/>
    </sheetView>
  </sheetViews>
  <sheetFormatPr defaultColWidth="8.88671875" defaultRowHeight="24" customHeight="1"/>
  <cols>
    <col min="1" max="1" width="13" style="72" customWidth="1"/>
    <col min="2" max="2" width="11.5546875" style="82" customWidth="1"/>
    <col min="3" max="3" width="5.88671875" style="72" customWidth="1"/>
    <col min="4" max="4" width="9.33203125" style="72" customWidth="1"/>
    <col min="5" max="5" width="14.77734375" style="72" customWidth="1"/>
    <col min="6" max="6" width="17.5546875" style="72" customWidth="1"/>
    <col min="7" max="16384" width="8.88671875" style="72"/>
  </cols>
  <sheetData>
    <row r="1" spans="1:9" ht="40.5" customHeight="1">
      <c r="A1" s="1080" t="s">
        <v>151</v>
      </c>
      <c r="B1" s="1080"/>
      <c r="C1" s="1080"/>
      <c r="D1" s="1080"/>
      <c r="E1" s="1080"/>
      <c r="F1" s="1080"/>
    </row>
    <row r="2" spans="1:9" ht="21.95" customHeight="1">
      <c r="A2" s="73"/>
      <c r="B2" s="74"/>
      <c r="C2" s="73"/>
      <c r="D2" s="73"/>
      <c r="E2" s="73"/>
      <c r="F2" s="73"/>
    </row>
    <row r="3" spans="1:9" s="126" customFormat="1" ht="21.95" customHeight="1">
      <c r="A3" s="306" t="s">
        <v>357</v>
      </c>
      <c r="B3" s="307"/>
      <c r="C3" s="88"/>
      <c r="D3" s="88"/>
      <c r="E3" s="88"/>
      <c r="F3" s="88"/>
    </row>
    <row r="4" spans="1:9" s="126" customFormat="1" ht="30" customHeight="1" thickBot="1">
      <c r="A4" s="1081" t="s">
        <v>358</v>
      </c>
      <c r="B4" s="1081"/>
      <c r="C4" s="1081"/>
      <c r="D4" s="1081"/>
      <c r="E4" s="269" t="s">
        <v>359</v>
      </c>
      <c r="F4" s="269" t="s">
        <v>360</v>
      </c>
    </row>
    <row r="5" spans="1:9" s="126" customFormat="1" ht="29.25" customHeight="1" thickTop="1">
      <c r="A5" s="1082" t="s">
        <v>361</v>
      </c>
      <c r="B5" s="1084" t="s">
        <v>81</v>
      </c>
      <c r="C5" s="1084"/>
      <c r="D5" s="1084"/>
      <c r="E5" s="308">
        <v>0.127</v>
      </c>
      <c r="F5" s="1085">
        <f>E7</f>
        <v>0.14099999999999999</v>
      </c>
      <c r="I5" s="309"/>
    </row>
    <row r="6" spans="1:9" s="126" customFormat="1" ht="29.25" customHeight="1">
      <c r="A6" s="1083"/>
      <c r="B6" s="1084" t="s">
        <v>362</v>
      </c>
      <c r="C6" s="1084"/>
      <c r="D6" s="1084"/>
      <c r="E6" s="308">
        <v>0.127</v>
      </c>
      <c r="F6" s="1085"/>
      <c r="I6" s="309"/>
    </row>
    <row r="7" spans="1:9" s="126" customFormat="1" ht="29.25" customHeight="1">
      <c r="A7" s="1083"/>
      <c r="B7" s="1087" t="s">
        <v>363</v>
      </c>
      <c r="C7" s="1087"/>
      <c r="D7" s="1087"/>
      <c r="E7" s="310">
        <v>0.14099999999999999</v>
      </c>
      <c r="F7" s="1085"/>
      <c r="I7" s="309"/>
    </row>
    <row r="8" spans="1:9" s="126" customFormat="1" ht="29.25" customHeight="1">
      <c r="A8" s="1083"/>
      <c r="B8" s="1088" t="s">
        <v>364</v>
      </c>
      <c r="C8" s="1088"/>
      <c r="D8" s="1089"/>
      <c r="E8" s="312">
        <v>0.14099999999999999</v>
      </c>
      <c r="F8" s="1086"/>
      <c r="I8" s="309"/>
    </row>
    <row r="9" spans="1:9" s="126" customFormat="1" ht="21.95" customHeight="1">
      <c r="A9" s="78" t="s">
        <v>365</v>
      </c>
      <c r="B9" s="311"/>
    </row>
    <row r="10" spans="1:9" s="126" customFormat="1" ht="21.95" customHeight="1">
      <c r="A10" s="78" t="s">
        <v>366</v>
      </c>
      <c r="B10" s="311"/>
    </row>
    <row r="11" spans="1:9" s="126" customFormat="1" ht="21.95" customHeight="1">
      <c r="A11" s="78" t="s">
        <v>488</v>
      </c>
      <c r="B11" s="311"/>
    </row>
    <row r="12" spans="1:9" ht="21.95" customHeight="1"/>
    <row r="13" spans="1:9" ht="21.95" customHeight="1"/>
    <row r="14" spans="1:9" ht="21.95" customHeight="1"/>
    <row r="15" spans="1:9" ht="21.95" customHeight="1"/>
    <row r="16" spans="1:9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</sheetData>
  <mergeCells count="8">
    <mergeCell ref="A1:F1"/>
    <mergeCell ref="A4:D4"/>
    <mergeCell ref="A5:A8"/>
    <mergeCell ref="B5:D5"/>
    <mergeCell ref="F5:F8"/>
    <mergeCell ref="B6:D6"/>
    <mergeCell ref="B7:D7"/>
    <mergeCell ref="B8:D8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>
    <oddFooter>&amp;C- &amp;P -&amp;R`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23"/>
  <sheetViews>
    <sheetView showGridLines="0" view="pageBreakPreview" zoomScaleNormal="80" zoomScaleSheetLayoutView="100" workbookViewId="0">
      <selection activeCell="B10" sqref="B10"/>
    </sheetView>
  </sheetViews>
  <sheetFormatPr defaultColWidth="8.88671875" defaultRowHeight="24" customHeight="1"/>
  <cols>
    <col min="1" max="1" width="13.33203125" style="73" customWidth="1"/>
    <col min="2" max="7" width="13.33203125" style="87" customWidth="1"/>
    <col min="8" max="8" width="19.33203125" style="73" customWidth="1"/>
    <col min="9" max="16384" width="8.88671875" style="72"/>
  </cols>
  <sheetData>
    <row r="1" spans="1:9" ht="35.1" customHeight="1">
      <c r="A1" s="1080" t="s">
        <v>46</v>
      </c>
      <c r="B1" s="1080"/>
      <c r="C1" s="1080"/>
      <c r="D1" s="1080"/>
      <c r="E1" s="1080"/>
      <c r="F1" s="1080"/>
      <c r="G1" s="1080"/>
      <c r="H1" s="1080"/>
    </row>
    <row r="2" spans="1:9" ht="24.95" customHeight="1"/>
    <row r="3" spans="1:9" s="126" customFormat="1" ht="24.95" customHeight="1">
      <c r="A3" s="88"/>
      <c r="B3" s="89"/>
      <c r="C3" s="89"/>
      <c r="D3" s="89"/>
      <c r="E3" s="89"/>
      <c r="F3" s="89"/>
      <c r="G3" s="89"/>
      <c r="H3" s="90" t="s">
        <v>367</v>
      </c>
    </row>
    <row r="4" spans="1:9" s="126" customFormat="1" ht="51.75" customHeight="1" thickBot="1">
      <c r="A4" s="313" t="s">
        <v>368</v>
      </c>
      <c r="B4" s="854" t="s">
        <v>9</v>
      </c>
      <c r="C4" s="854" t="s">
        <v>10</v>
      </c>
      <c r="D4" s="854" t="s">
        <v>369</v>
      </c>
      <c r="E4" s="314" t="s">
        <v>11</v>
      </c>
      <c r="F4" s="854" t="s">
        <v>12</v>
      </c>
      <c r="G4" s="315" t="s">
        <v>236</v>
      </c>
      <c r="H4" s="269" t="s">
        <v>370</v>
      </c>
    </row>
    <row r="5" spans="1:9" s="126" customFormat="1" ht="24.95" customHeight="1" thickTop="1">
      <c r="A5" s="316" t="s">
        <v>53</v>
      </c>
      <c r="B5" s="842">
        <f>보험료!C6</f>
        <v>73</v>
      </c>
      <c r="C5" s="842">
        <f>보험료!D6</f>
        <v>136</v>
      </c>
      <c r="D5" s="842">
        <f>보험료!E6</f>
        <v>65</v>
      </c>
      <c r="E5" s="317">
        <f>보험료!F6</f>
        <v>107</v>
      </c>
      <c r="F5" s="842">
        <f>보험료!G6</f>
        <v>231</v>
      </c>
      <c r="G5" s="318">
        <f>보험료!H6</f>
        <v>73</v>
      </c>
      <c r="H5" s="319" t="s">
        <v>371</v>
      </c>
    </row>
    <row r="6" spans="1:9" s="126" customFormat="1" ht="24.95" customHeight="1">
      <c r="A6" s="320" t="s">
        <v>54</v>
      </c>
      <c r="B6" s="843">
        <f>보험료!C7</f>
        <v>98</v>
      </c>
      <c r="C6" s="843">
        <f>보험료!D7</f>
        <v>182</v>
      </c>
      <c r="D6" s="843">
        <f>보험료!E7</f>
        <v>87</v>
      </c>
      <c r="E6" s="321">
        <f>보험료!F7</f>
        <v>143</v>
      </c>
      <c r="F6" s="843">
        <f>보험료!G7</f>
        <v>310</v>
      </c>
      <c r="G6" s="322">
        <f>보험료!H7</f>
        <v>98</v>
      </c>
      <c r="H6" s="323" t="s">
        <v>48</v>
      </c>
    </row>
    <row r="7" spans="1:9" s="126" customFormat="1" ht="24.95" customHeight="1">
      <c r="A7" s="320" t="s">
        <v>55</v>
      </c>
      <c r="B7" s="843">
        <f>보험료!C8</f>
        <v>303</v>
      </c>
      <c r="C7" s="843">
        <f>보험료!D8</f>
        <v>563</v>
      </c>
      <c r="D7" s="843">
        <f>보험료!E8</f>
        <v>270</v>
      </c>
      <c r="E7" s="321">
        <f>보험료!F8</f>
        <v>441</v>
      </c>
      <c r="F7" s="843">
        <f>보험료!G8</f>
        <v>956</v>
      </c>
      <c r="G7" s="322">
        <f>보험료!H8</f>
        <v>304</v>
      </c>
      <c r="H7" s="323" t="s">
        <v>48</v>
      </c>
    </row>
    <row r="8" spans="1:9" s="126" customFormat="1" ht="24.95" customHeight="1">
      <c r="A8" s="320" t="s">
        <v>56</v>
      </c>
      <c r="B8" s="843">
        <f>보험료!C9</f>
        <v>385</v>
      </c>
      <c r="C8" s="843">
        <f>보험료!D9</f>
        <v>714</v>
      </c>
      <c r="D8" s="843">
        <f>보험료!E9</f>
        <v>343</v>
      </c>
      <c r="E8" s="321">
        <f>보험료!F9</f>
        <v>560</v>
      </c>
      <c r="F8" s="843">
        <f>보험료!G9</f>
        <v>1213</v>
      </c>
      <c r="G8" s="322">
        <f>보험료!H9</f>
        <v>386</v>
      </c>
      <c r="H8" s="323" t="s">
        <v>48</v>
      </c>
    </row>
    <row r="9" spans="1:9" s="126" customFormat="1" ht="24.95" customHeight="1">
      <c r="A9" s="320" t="s">
        <v>47</v>
      </c>
      <c r="B9" s="843">
        <f>보험료!C10</f>
        <v>39</v>
      </c>
      <c r="C9" s="843">
        <f>보험료!D10</f>
        <v>72</v>
      </c>
      <c r="D9" s="843">
        <f>보험료!E10</f>
        <v>34</v>
      </c>
      <c r="E9" s="321">
        <f>보험료!F10</f>
        <v>57</v>
      </c>
      <c r="F9" s="843">
        <f>보험료!G10</f>
        <v>123</v>
      </c>
      <c r="G9" s="322">
        <f>보험료!H10</f>
        <v>39</v>
      </c>
      <c r="H9" s="323" t="s">
        <v>48</v>
      </c>
    </row>
    <row r="10" spans="1:9" s="88" customFormat="1" ht="24.95" customHeight="1">
      <c r="A10" s="320" t="s">
        <v>372</v>
      </c>
      <c r="B10" s="843">
        <f>차량보험료!F5</f>
        <v>187</v>
      </c>
      <c r="C10" s="843">
        <f>차량보험료!F6</f>
        <v>224</v>
      </c>
      <c r="D10" s="843">
        <f>차량보험료!F7</f>
        <v>167</v>
      </c>
      <c r="E10" s="321">
        <f>차량보험료!F8</f>
        <v>221</v>
      </c>
      <c r="F10" s="843">
        <f>차량보험료!F9</f>
        <v>378</v>
      </c>
      <c r="G10" s="322">
        <f>차량보험료!F10</f>
        <v>119</v>
      </c>
      <c r="H10" s="323" t="s">
        <v>373</v>
      </c>
    </row>
    <row r="11" spans="1:9" s="88" customFormat="1" ht="24.95" customHeight="1">
      <c r="A11" s="320" t="s">
        <v>374</v>
      </c>
      <c r="B11" s="843">
        <f>'차량검사비 산출표'!F5</f>
        <v>1</v>
      </c>
      <c r="C11" s="843">
        <f>'차량검사비 산출표'!F6</f>
        <v>1</v>
      </c>
      <c r="D11" s="843">
        <f>'차량검사비 산출표'!F7</f>
        <v>1</v>
      </c>
      <c r="E11" s="321">
        <f>'차량검사비 산출표'!F8</f>
        <v>1</v>
      </c>
      <c r="F11" s="843">
        <f>'차량검사비 산출표'!F9</f>
        <v>2</v>
      </c>
      <c r="G11" s="322">
        <f>'차량검사비 산출표'!F10</f>
        <v>1</v>
      </c>
      <c r="H11" s="323" t="s">
        <v>375</v>
      </c>
    </row>
    <row r="12" spans="1:9" s="126" customFormat="1" ht="24.95" customHeight="1">
      <c r="A12" s="320" t="s">
        <v>376</v>
      </c>
      <c r="B12" s="843">
        <f>'복리후생비 산출표'!E5</f>
        <v>125</v>
      </c>
      <c r="C12" s="843">
        <f>'복리후생비 산출표'!E6</f>
        <v>149</v>
      </c>
      <c r="D12" s="843">
        <f>'복리후생비 산출표'!E7</f>
        <v>111</v>
      </c>
      <c r="E12" s="321">
        <f>'복리후생비 산출표'!E8</f>
        <v>179</v>
      </c>
      <c r="F12" s="843">
        <f>'복리후생비 산출표'!E9</f>
        <v>307</v>
      </c>
      <c r="G12" s="322">
        <f>'복리후생비 산출표'!E10</f>
        <v>143</v>
      </c>
      <c r="H12" s="323" t="s">
        <v>377</v>
      </c>
    </row>
    <row r="13" spans="1:9" s="126" customFormat="1" ht="24.95" customHeight="1">
      <c r="A13" s="320" t="s">
        <v>305</v>
      </c>
      <c r="B13" s="843">
        <f>수집.운반원가계산표!C19</f>
        <v>4756</v>
      </c>
      <c r="C13" s="843">
        <f>수집.운반원가계산표!D19</f>
        <v>5786</v>
      </c>
      <c r="D13" s="843">
        <f>수집.운반원가계산표!E19</f>
        <v>4238</v>
      </c>
      <c r="E13" s="321">
        <f>수집.운반원가계산표!F19</f>
        <v>6916</v>
      </c>
      <c r="F13" s="843">
        <f>수집.운반원가계산표!G19</f>
        <v>11911</v>
      </c>
      <c r="G13" s="322">
        <f>수집.운반원가계산표!H19</f>
        <v>1280</v>
      </c>
      <c r="H13" s="323" t="s">
        <v>378</v>
      </c>
    </row>
    <row r="14" spans="1:9" s="126" customFormat="1" ht="24.95" customHeight="1">
      <c r="A14" s="324" t="s">
        <v>379</v>
      </c>
      <c r="B14" s="844">
        <f t="shared" ref="B14:G14" si="0">SUM(B5:B13)</f>
        <v>5967</v>
      </c>
      <c r="C14" s="844">
        <f t="shared" si="0"/>
        <v>7827</v>
      </c>
      <c r="D14" s="844">
        <f t="shared" si="0"/>
        <v>5316</v>
      </c>
      <c r="E14" s="325">
        <f t="shared" si="0"/>
        <v>8625</v>
      </c>
      <c r="F14" s="844">
        <f t="shared" si="0"/>
        <v>15431</v>
      </c>
      <c r="G14" s="326">
        <f t="shared" si="0"/>
        <v>2443</v>
      </c>
      <c r="H14" s="327"/>
    </row>
    <row r="15" spans="1:9" s="93" customFormat="1" ht="21" customHeight="1">
      <c r="A15" s="92"/>
      <c r="B15" s="87"/>
      <c r="C15" s="87"/>
      <c r="D15" s="87"/>
      <c r="E15" s="87"/>
      <c r="F15" s="87"/>
      <c r="G15" s="87"/>
      <c r="H15" s="73"/>
      <c r="I15" s="72"/>
    </row>
    <row r="16" spans="1:9" s="93" customFormat="1" ht="21" customHeight="1">
      <c r="A16" s="91"/>
      <c r="B16" s="87"/>
      <c r="C16" s="87"/>
      <c r="D16" s="87"/>
      <c r="E16" s="87"/>
      <c r="F16" s="87"/>
      <c r="G16" s="87"/>
      <c r="H16" s="73"/>
      <c r="I16" s="72"/>
    </row>
    <row r="17" spans="1:9" s="93" customFormat="1" ht="21" customHeight="1">
      <c r="A17" s="91"/>
      <c r="B17" s="87"/>
      <c r="C17" s="87"/>
      <c r="D17" s="87"/>
      <c r="E17" s="87"/>
      <c r="F17" s="87"/>
      <c r="G17" s="87"/>
      <c r="H17" s="73"/>
      <c r="I17" s="72"/>
    </row>
    <row r="18" spans="1:9" s="93" customFormat="1" ht="21" customHeight="1">
      <c r="A18" s="91"/>
      <c r="B18" s="87"/>
      <c r="C18" s="87"/>
      <c r="D18" s="87"/>
      <c r="E18" s="87"/>
      <c r="F18" s="87"/>
      <c r="G18" s="87"/>
      <c r="H18" s="73"/>
      <c r="I18" s="72"/>
    </row>
    <row r="19" spans="1:9" s="93" customFormat="1" ht="21" customHeight="1">
      <c r="A19" s="92"/>
      <c r="B19" s="87"/>
      <c r="C19" s="87"/>
      <c r="D19" s="87"/>
      <c r="E19" s="87"/>
      <c r="F19" s="87"/>
      <c r="G19" s="87"/>
      <c r="H19" s="73"/>
      <c r="I19" s="72"/>
    </row>
    <row r="20" spans="1:9" s="93" customFormat="1" ht="21" customHeight="1">
      <c r="A20" s="92"/>
      <c r="B20" s="87"/>
      <c r="C20" s="87"/>
      <c r="D20" s="87"/>
      <c r="E20" s="87"/>
      <c r="F20" s="87"/>
      <c r="G20" s="87"/>
      <c r="H20" s="73"/>
      <c r="I20" s="72"/>
    </row>
    <row r="21" spans="1:9" s="93" customFormat="1" ht="21" customHeight="1">
      <c r="A21" s="92"/>
      <c r="B21" s="87"/>
      <c r="C21" s="87"/>
      <c r="D21" s="87"/>
      <c r="E21" s="87"/>
      <c r="F21" s="87"/>
      <c r="G21" s="87"/>
      <c r="H21" s="73"/>
      <c r="I21" s="72"/>
    </row>
    <row r="22" spans="1:9" s="93" customFormat="1" ht="21" customHeight="1">
      <c r="A22" s="73"/>
      <c r="B22" s="87"/>
      <c r="C22" s="87"/>
      <c r="D22" s="87"/>
      <c r="E22" s="87"/>
      <c r="F22" s="87"/>
      <c r="G22" s="87"/>
      <c r="H22" s="73"/>
      <c r="I22" s="72"/>
    </row>
    <row r="23" spans="1:9" s="93" customFormat="1" ht="21" customHeight="1">
      <c r="A23" s="73"/>
      <c r="B23" s="87"/>
      <c r="C23" s="87"/>
      <c r="D23" s="87"/>
      <c r="E23" s="87"/>
      <c r="F23" s="87"/>
      <c r="G23" s="87"/>
      <c r="H23" s="73"/>
      <c r="I23" s="72"/>
    </row>
  </sheetData>
  <mergeCells count="1">
    <mergeCell ref="A1:H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>
    <oddFooter>&amp;C- &amp;P -&amp;R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6" tint="0.59999389629810485"/>
  </sheetPr>
  <dimension ref="A1:J20"/>
  <sheetViews>
    <sheetView showGridLines="0" view="pageBreakPreview" zoomScaleNormal="80" zoomScaleSheetLayoutView="100" workbookViewId="0">
      <selection activeCell="D7" sqref="D7"/>
    </sheetView>
  </sheetViews>
  <sheetFormatPr defaultColWidth="8.88671875" defaultRowHeight="24" customHeight="1"/>
  <cols>
    <col min="1" max="1" width="12" style="73" customWidth="1"/>
    <col min="2" max="2" width="7.6640625" style="73" bestFit="1" customWidth="1"/>
    <col min="3" max="3" width="11.109375" style="87" customWidth="1"/>
    <col min="4" max="4" width="12" style="87" customWidth="1"/>
    <col min="5" max="7" width="11.109375" style="87" customWidth="1"/>
    <col min="8" max="8" width="11" style="87" customWidth="1"/>
    <col min="9" max="9" width="23.77734375" style="73" customWidth="1"/>
    <col min="10" max="16384" width="8.88671875" style="72"/>
  </cols>
  <sheetData>
    <row r="1" spans="1:10" ht="35.1" customHeight="1">
      <c r="A1" s="1080" t="s">
        <v>45</v>
      </c>
      <c r="B1" s="1080"/>
      <c r="C1" s="1080"/>
      <c r="D1" s="1080"/>
      <c r="E1" s="1080"/>
      <c r="F1" s="1080"/>
      <c r="G1" s="1080"/>
      <c r="H1" s="1080"/>
      <c r="I1" s="1080"/>
    </row>
    <row r="2" spans="1:10" ht="24.95" customHeight="1"/>
    <row r="3" spans="1:10" s="126" customFormat="1" ht="24.95" customHeight="1">
      <c r="A3" s="88"/>
      <c r="B3" s="88"/>
      <c r="C3" s="89"/>
      <c r="D3" s="89"/>
      <c r="E3" s="89"/>
      <c r="F3" s="89"/>
      <c r="G3" s="89"/>
      <c r="H3" s="89"/>
      <c r="I3" s="90" t="s">
        <v>367</v>
      </c>
    </row>
    <row r="4" spans="1:10" s="126" customFormat="1" ht="59.25" customHeight="1" thickBot="1">
      <c r="A4" s="335" t="s">
        <v>368</v>
      </c>
      <c r="B4" s="269" t="s">
        <v>380</v>
      </c>
      <c r="C4" s="840" t="s">
        <v>381</v>
      </c>
      <c r="D4" s="840" t="s">
        <v>382</v>
      </c>
      <c r="E4" s="840" t="s">
        <v>383</v>
      </c>
      <c r="F4" s="336" t="s">
        <v>384</v>
      </c>
      <c r="G4" s="840" t="s">
        <v>385</v>
      </c>
      <c r="H4" s="337" t="s">
        <v>236</v>
      </c>
      <c r="I4" s="269" t="s">
        <v>370</v>
      </c>
    </row>
    <row r="5" spans="1:10" s="126" customFormat="1" ht="30" customHeight="1" thickTop="1">
      <c r="A5" s="331" t="s">
        <v>386</v>
      </c>
      <c r="B5" s="328"/>
      <c r="C5" s="841">
        <f>수집.운반원가계산표!C10</f>
        <v>8564</v>
      </c>
      <c r="D5" s="841">
        <f>수집.운반원가계산표!D10</f>
        <v>15888</v>
      </c>
      <c r="E5" s="841">
        <f>수집.운반원가계산표!E10</f>
        <v>7633</v>
      </c>
      <c r="F5" s="329">
        <f>수집.운반원가계산표!F10</f>
        <v>12454</v>
      </c>
      <c r="G5" s="841">
        <f>수집.운반원가계산표!G10</f>
        <v>26970</v>
      </c>
      <c r="H5" s="330">
        <f>수집.운반원가계산표!H10</f>
        <v>8582</v>
      </c>
      <c r="I5" s="521" t="s">
        <v>387</v>
      </c>
    </row>
    <row r="6" spans="1:10" s="126" customFormat="1" ht="30" customHeight="1">
      <c r="A6" s="332" t="s">
        <v>53</v>
      </c>
      <c r="B6" s="512">
        <f>보험료율!C5</f>
        <v>8.6E-3</v>
      </c>
      <c r="C6" s="842">
        <f>ROUNDDOWN(C$5*$B6,)</f>
        <v>73</v>
      </c>
      <c r="D6" s="842">
        <f t="shared" ref="D6:H9" si="0">ROUNDDOWN(D$5*$B6,)</f>
        <v>136</v>
      </c>
      <c r="E6" s="842">
        <f t="shared" si="0"/>
        <v>65</v>
      </c>
      <c r="F6" s="317">
        <f t="shared" si="0"/>
        <v>107</v>
      </c>
      <c r="G6" s="842">
        <f t="shared" si="0"/>
        <v>231</v>
      </c>
      <c r="H6" s="318">
        <f t="shared" si="0"/>
        <v>73</v>
      </c>
      <c r="I6" s="522" t="s">
        <v>58</v>
      </c>
    </row>
    <row r="7" spans="1:10" s="126" customFormat="1" ht="30" customHeight="1">
      <c r="A7" s="333" t="s">
        <v>54</v>
      </c>
      <c r="B7" s="513">
        <f>보험료율!C11</f>
        <v>1.15E-2</v>
      </c>
      <c r="C7" s="843">
        <f>ROUNDDOWN(C$5*$B7,)</f>
        <v>98</v>
      </c>
      <c r="D7" s="843">
        <f t="shared" si="0"/>
        <v>182</v>
      </c>
      <c r="E7" s="843">
        <f t="shared" si="0"/>
        <v>87</v>
      </c>
      <c r="F7" s="321">
        <f t="shared" si="0"/>
        <v>143</v>
      </c>
      <c r="G7" s="843">
        <f t="shared" si="0"/>
        <v>310</v>
      </c>
      <c r="H7" s="322">
        <f t="shared" si="0"/>
        <v>98</v>
      </c>
      <c r="I7" s="523" t="s">
        <v>59</v>
      </c>
    </row>
    <row r="8" spans="1:10" s="88" customFormat="1" ht="30" customHeight="1">
      <c r="A8" s="333" t="s">
        <v>55</v>
      </c>
      <c r="B8" s="513">
        <f>보험료율!C17</f>
        <v>3.5450000000000002E-2</v>
      </c>
      <c r="C8" s="843">
        <f>ROUNDDOWN(C$5*$B8,)</f>
        <v>303</v>
      </c>
      <c r="D8" s="843">
        <f t="shared" si="0"/>
        <v>563</v>
      </c>
      <c r="E8" s="843">
        <f t="shared" si="0"/>
        <v>270</v>
      </c>
      <c r="F8" s="321">
        <f t="shared" si="0"/>
        <v>441</v>
      </c>
      <c r="G8" s="843">
        <f t="shared" si="0"/>
        <v>956</v>
      </c>
      <c r="H8" s="322">
        <f t="shared" si="0"/>
        <v>304</v>
      </c>
      <c r="I8" s="524" t="s">
        <v>388</v>
      </c>
    </row>
    <row r="9" spans="1:10" s="88" customFormat="1" ht="30" customHeight="1">
      <c r="A9" s="333" t="s">
        <v>56</v>
      </c>
      <c r="B9" s="513">
        <f>보험료율!C23</f>
        <v>4.4999999999999998E-2</v>
      </c>
      <c r="C9" s="843">
        <f>ROUNDDOWN(C$5*$B9,)</f>
        <v>385</v>
      </c>
      <c r="D9" s="843">
        <f t="shared" si="0"/>
        <v>714</v>
      </c>
      <c r="E9" s="843">
        <f t="shared" si="0"/>
        <v>343</v>
      </c>
      <c r="F9" s="321">
        <f t="shared" si="0"/>
        <v>560</v>
      </c>
      <c r="G9" s="843">
        <f t="shared" si="0"/>
        <v>1213</v>
      </c>
      <c r="H9" s="322">
        <f t="shared" si="0"/>
        <v>386</v>
      </c>
      <c r="I9" s="523" t="s">
        <v>57</v>
      </c>
    </row>
    <row r="10" spans="1:10" s="126" customFormat="1" ht="30" customHeight="1">
      <c r="A10" s="320" t="s">
        <v>47</v>
      </c>
      <c r="B10" s="513">
        <f>보험료율!C29</f>
        <v>0.1295</v>
      </c>
      <c r="C10" s="843">
        <f>ROUNDDOWN(C8*$B10,)</f>
        <v>39</v>
      </c>
      <c r="D10" s="843">
        <f t="shared" ref="D10:H10" si="1">ROUNDDOWN(D8*$B10,)</f>
        <v>72</v>
      </c>
      <c r="E10" s="843">
        <f t="shared" si="1"/>
        <v>34</v>
      </c>
      <c r="F10" s="321">
        <f t="shared" si="1"/>
        <v>57</v>
      </c>
      <c r="G10" s="843">
        <f t="shared" si="1"/>
        <v>123</v>
      </c>
      <c r="H10" s="322">
        <f t="shared" si="1"/>
        <v>39</v>
      </c>
      <c r="I10" s="523" t="s">
        <v>389</v>
      </c>
    </row>
    <row r="11" spans="1:10" s="126" customFormat="1" ht="30" customHeight="1">
      <c r="A11" s="121" t="s">
        <v>379</v>
      </c>
      <c r="B11" s="334"/>
      <c r="C11" s="844">
        <f t="shared" ref="C11:H11" si="2">SUM(C6:C10)</f>
        <v>898</v>
      </c>
      <c r="D11" s="844">
        <f t="shared" si="2"/>
        <v>1667</v>
      </c>
      <c r="E11" s="844">
        <f t="shared" si="2"/>
        <v>799</v>
      </c>
      <c r="F11" s="325">
        <f t="shared" si="2"/>
        <v>1308</v>
      </c>
      <c r="G11" s="844">
        <f t="shared" si="2"/>
        <v>2833</v>
      </c>
      <c r="H11" s="326">
        <f t="shared" si="2"/>
        <v>900</v>
      </c>
      <c r="I11" s="327"/>
    </row>
    <row r="12" spans="1:10" s="93" customFormat="1" ht="21" customHeight="1">
      <c r="A12" s="91"/>
      <c r="B12" s="92"/>
      <c r="C12" s="87"/>
      <c r="D12" s="87"/>
      <c r="E12" s="87"/>
      <c r="F12" s="87"/>
      <c r="G12" s="87"/>
      <c r="H12" s="87"/>
      <c r="I12" s="73"/>
      <c r="J12" s="72"/>
    </row>
    <row r="13" spans="1:10" s="93" customFormat="1" ht="21" customHeight="1">
      <c r="A13" s="91"/>
      <c r="B13" s="92"/>
      <c r="C13" s="87"/>
      <c r="D13" s="87"/>
      <c r="E13" s="87"/>
      <c r="F13" s="87"/>
      <c r="G13" s="87"/>
      <c r="H13" s="87"/>
      <c r="I13" s="73"/>
      <c r="J13" s="72"/>
    </row>
    <row r="14" spans="1:10" s="93" customFormat="1" ht="21" customHeight="1">
      <c r="A14" s="91"/>
      <c r="B14" s="92"/>
      <c r="C14" s="87"/>
      <c r="D14" s="87"/>
      <c r="E14" s="87"/>
      <c r="F14" s="87"/>
      <c r="G14" s="87"/>
      <c r="H14" s="87"/>
      <c r="I14" s="73"/>
      <c r="J14" s="72"/>
    </row>
    <row r="15" spans="1:10" s="93" customFormat="1" ht="21" customHeight="1">
      <c r="A15" s="91"/>
      <c r="B15" s="92"/>
      <c r="C15" s="87"/>
      <c r="D15" s="87"/>
      <c r="E15" s="87"/>
      <c r="F15" s="87"/>
      <c r="G15" s="87"/>
      <c r="H15" s="87"/>
      <c r="I15" s="73"/>
      <c r="J15" s="72"/>
    </row>
    <row r="16" spans="1:10" s="93" customFormat="1" ht="21" customHeight="1">
      <c r="A16" s="92"/>
      <c r="B16" s="92"/>
      <c r="C16" s="87"/>
      <c r="D16" s="87"/>
      <c r="E16" s="87"/>
      <c r="F16" s="87"/>
      <c r="G16" s="87"/>
      <c r="H16" s="87"/>
      <c r="I16" s="73"/>
      <c r="J16" s="72"/>
    </row>
    <row r="17" spans="1:10" s="93" customFormat="1" ht="21" customHeight="1">
      <c r="A17" s="92"/>
      <c r="B17" s="92"/>
      <c r="C17" s="87"/>
      <c r="D17" s="87"/>
      <c r="E17" s="87"/>
      <c r="F17" s="87"/>
      <c r="G17" s="87"/>
      <c r="H17" s="87"/>
      <c r="I17" s="73"/>
      <c r="J17" s="72"/>
    </row>
    <row r="18" spans="1:10" s="93" customFormat="1" ht="21" customHeight="1">
      <c r="A18" s="92"/>
      <c r="B18" s="92"/>
      <c r="C18" s="87"/>
      <c r="D18" s="87"/>
      <c r="E18" s="87"/>
      <c r="F18" s="87"/>
      <c r="G18" s="87"/>
      <c r="H18" s="87"/>
      <c r="I18" s="73"/>
      <c r="J18" s="72"/>
    </row>
    <row r="19" spans="1:10" s="93" customFormat="1" ht="21" customHeight="1">
      <c r="A19" s="73"/>
      <c r="B19" s="73"/>
      <c r="C19" s="87"/>
      <c r="D19" s="87"/>
      <c r="E19" s="87"/>
      <c r="F19" s="87"/>
      <c r="G19" s="87"/>
      <c r="H19" s="87"/>
      <c r="I19" s="73"/>
      <c r="J19" s="72"/>
    </row>
    <row r="20" spans="1:10" s="93" customFormat="1" ht="21" customHeight="1">
      <c r="A20" s="73"/>
      <c r="B20" s="73"/>
      <c r="C20" s="87"/>
      <c r="D20" s="87"/>
      <c r="E20" s="87"/>
      <c r="F20" s="87"/>
      <c r="G20" s="87"/>
      <c r="H20" s="87"/>
      <c r="I20" s="73"/>
      <c r="J20" s="72"/>
    </row>
  </sheetData>
  <mergeCells count="1">
    <mergeCell ref="A1:I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>
    <oddFooter>&amp;C- &amp;P -&amp;R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syncVertical="1" syncRef="A1" transitionEvaluation="1">
    <tabColor theme="6" tint="0.59999389629810485"/>
  </sheetPr>
  <dimension ref="A1:J31"/>
  <sheetViews>
    <sheetView showGridLines="0" view="pageBreakPreview" zoomScaleNormal="80" zoomScaleSheetLayoutView="100" workbookViewId="0">
      <selection activeCell="K8" sqref="K8"/>
    </sheetView>
  </sheetViews>
  <sheetFormatPr defaultRowHeight="24.95" customHeight="1"/>
  <cols>
    <col min="1" max="2" width="15.5546875" style="86" customWidth="1"/>
    <col min="3" max="5" width="8.77734375" style="86" customWidth="1"/>
    <col min="6" max="6" width="4.21875" style="86" customWidth="1"/>
    <col min="7" max="7" width="13.33203125" style="86" customWidth="1"/>
    <col min="8" max="256" width="8.88671875" style="86"/>
    <col min="257" max="258" width="15.5546875" style="86" customWidth="1"/>
    <col min="259" max="261" width="8.77734375" style="86" customWidth="1"/>
    <col min="262" max="262" width="4.21875" style="86" customWidth="1"/>
    <col min="263" max="263" width="12.21875" style="86" customWidth="1"/>
    <col min="264" max="512" width="8.88671875" style="86"/>
    <col min="513" max="514" width="15.5546875" style="86" customWidth="1"/>
    <col min="515" max="517" width="8.77734375" style="86" customWidth="1"/>
    <col min="518" max="518" width="4.21875" style="86" customWidth="1"/>
    <col min="519" max="519" width="12.21875" style="86" customWidth="1"/>
    <col min="520" max="768" width="8.88671875" style="86"/>
    <col min="769" max="770" width="15.5546875" style="86" customWidth="1"/>
    <col min="771" max="773" width="8.77734375" style="86" customWidth="1"/>
    <col min="774" max="774" width="4.21875" style="86" customWidth="1"/>
    <col min="775" max="775" width="12.21875" style="86" customWidth="1"/>
    <col min="776" max="1024" width="8.88671875" style="86"/>
    <col min="1025" max="1026" width="15.5546875" style="86" customWidth="1"/>
    <col min="1027" max="1029" width="8.77734375" style="86" customWidth="1"/>
    <col min="1030" max="1030" width="4.21875" style="86" customWidth="1"/>
    <col min="1031" max="1031" width="12.21875" style="86" customWidth="1"/>
    <col min="1032" max="1280" width="8.88671875" style="86"/>
    <col min="1281" max="1282" width="15.5546875" style="86" customWidth="1"/>
    <col min="1283" max="1285" width="8.77734375" style="86" customWidth="1"/>
    <col min="1286" max="1286" width="4.21875" style="86" customWidth="1"/>
    <col min="1287" max="1287" width="12.21875" style="86" customWidth="1"/>
    <col min="1288" max="1536" width="8.88671875" style="86"/>
    <col min="1537" max="1538" width="15.5546875" style="86" customWidth="1"/>
    <col min="1539" max="1541" width="8.77734375" style="86" customWidth="1"/>
    <col min="1542" max="1542" width="4.21875" style="86" customWidth="1"/>
    <col min="1543" max="1543" width="12.21875" style="86" customWidth="1"/>
    <col min="1544" max="1792" width="8.88671875" style="86"/>
    <col min="1793" max="1794" width="15.5546875" style="86" customWidth="1"/>
    <col min="1795" max="1797" width="8.77734375" style="86" customWidth="1"/>
    <col min="1798" max="1798" width="4.21875" style="86" customWidth="1"/>
    <col min="1799" max="1799" width="12.21875" style="86" customWidth="1"/>
    <col min="1800" max="2048" width="8.88671875" style="86"/>
    <col min="2049" max="2050" width="15.5546875" style="86" customWidth="1"/>
    <col min="2051" max="2053" width="8.77734375" style="86" customWidth="1"/>
    <col min="2054" max="2054" width="4.21875" style="86" customWidth="1"/>
    <col min="2055" max="2055" width="12.21875" style="86" customWidth="1"/>
    <col min="2056" max="2304" width="8.88671875" style="86"/>
    <col min="2305" max="2306" width="15.5546875" style="86" customWidth="1"/>
    <col min="2307" max="2309" width="8.77734375" style="86" customWidth="1"/>
    <col min="2310" max="2310" width="4.21875" style="86" customWidth="1"/>
    <col min="2311" max="2311" width="12.21875" style="86" customWidth="1"/>
    <col min="2312" max="2560" width="8.88671875" style="86"/>
    <col min="2561" max="2562" width="15.5546875" style="86" customWidth="1"/>
    <col min="2563" max="2565" width="8.77734375" style="86" customWidth="1"/>
    <col min="2566" max="2566" width="4.21875" style="86" customWidth="1"/>
    <col min="2567" max="2567" width="12.21875" style="86" customWidth="1"/>
    <col min="2568" max="2816" width="8.88671875" style="86"/>
    <col min="2817" max="2818" width="15.5546875" style="86" customWidth="1"/>
    <col min="2819" max="2821" width="8.77734375" style="86" customWidth="1"/>
    <col min="2822" max="2822" width="4.21875" style="86" customWidth="1"/>
    <col min="2823" max="2823" width="12.21875" style="86" customWidth="1"/>
    <col min="2824" max="3072" width="8.88671875" style="86"/>
    <col min="3073" max="3074" width="15.5546875" style="86" customWidth="1"/>
    <col min="3075" max="3077" width="8.77734375" style="86" customWidth="1"/>
    <col min="3078" max="3078" width="4.21875" style="86" customWidth="1"/>
    <col min="3079" max="3079" width="12.21875" style="86" customWidth="1"/>
    <col min="3080" max="3328" width="8.88671875" style="86"/>
    <col min="3329" max="3330" width="15.5546875" style="86" customWidth="1"/>
    <col min="3331" max="3333" width="8.77734375" style="86" customWidth="1"/>
    <col min="3334" max="3334" width="4.21875" style="86" customWidth="1"/>
    <col min="3335" max="3335" width="12.21875" style="86" customWidth="1"/>
    <col min="3336" max="3584" width="8.88671875" style="86"/>
    <col min="3585" max="3586" width="15.5546875" style="86" customWidth="1"/>
    <col min="3587" max="3589" width="8.77734375" style="86" customWidth="1"/>
    <col min="3590" max="3590" width="4.21875" style="86" customWidth="1"/>
    <col min="3591" max="3591" width="12.21875" style="86" customWidth="1"/>
    <col min="3592" max="3840" width="8.88671875" style="86"/>
    <col min="3841" max="3842" width="15.5546875" style="86" customWidth="1"/>
    <col min="3843" max="3845" width="8.77734375" style="86" customWidth="1"/>
    <col min="3846" max="3846" width="4.21875" style="86" customWidth="1"/>
    <col min="3847" max="3847" width="12.21875" style="86" customWidth="1"/>
    <col min="3848" max="4096" width="8.88671875" style="86"/>
    <col min="4097" max="4098" width="15.5546875" style="86" customWidth="1"/>
    <col min="4099" max="4101" width="8.77734375" style="86" customWidth="1"/>
    <col min="4102" max="4102" width="4.21875" style="86" customWidth="1"/>
    <col min="4103" max="4103" width="12.21875" style="86" customWidth="1"/>
    <col min="4104" max="4352" width="8.88671875" style="86"/>
    <col min="4353" max="4354" width="15.5546875" style="86" customWidth="1"/>
    <col min="4355" max="4357" width="8.77734375" style="86" customWidth="1"/>
    <col min="4358" max="4358" width="4.21875" style="86" customWidth="1"/>
    <col min="4359" max="4359" width="12.21875" style="86" customWidth="1"/>
    <col min="4360" max="4608" width="8.88671875" style="86"/>
    <col min="4609" max="4610" width="15.5546875" style="86" customWidth="1"/>
    <col min="4611" max="4613" width="8.77734375" style="86" customWidth="1"/>
    <col min="4614" max="4614" width="4.21875" style="86" customWidth="1"/>
    <col min="4615" max="4615" width="12.21875" style="86" customWidth="1"/>
    <col min="4616" max="4864" width="8.88671875" style="86"/>
    <col min="4865" max="4866" width="15.5546875" style="86" customWidth="1"/>
    <col min="4867" max="4869" width="8.77734375" style="86" customWidth="1"/>
    <col min="4870" max="4870" width="4.21875" style="86" customWidth="1"/>
    <col min="4871" max="4871" width="12.21875" style="86" customWidth="1"/>
    <col min="4872" max="5120" width="8.88671875" style="86"/>
    <col min="5121" max="5122" width="15.5546875" style="86" customWidth="1"/>
    <col min="5123" max="5125" width="8.77734375" style="86" customWidth="1"/>
    <col min="5126" max="5126" width="4.21875" style="86" customWidth="1"/>
    <col min="5127" max="5127" width="12.21875" style="86" customWidth="1"/>
    <col min="5128" max="5376" width="8.88671875" style="86"/>
    <col min="5377" max="5378" width="15.5546875" style="86" customWidth="1"/>
    <col min="5379" max="5381" width="8.77734375" style="86" customWidth="1"/>
    <col min="5382" max="5382" width="4.21875" style="86" customWidth="1"/>
    <col min="5383" max="5383" width="12.21875" style="86" customWidth="1"/>
    <col min="5384" max="5632" width="8.88671875" style="86"/>
    <col min="5633" max="5634" width="15.5546875" style="86" customWidth="1"/>
    <col min="5635" max="5637" width="8.77734375" style="86" customWidth="1"/>
    <col min="5638" max="5638" width="4.21875" style="86" customWidth="1"/>
    <col min="5639" max="5639" width="12.21875" style="86" customWidth="1"/>
    <col min="5640" max="5888" width="8.88671875" style="86"/>
    <col min="5889" max="5890" width="15.5546875" style="86" customWidth="1"/>
    <col min="5891" max="5893" width="8.77734375" style="86" customWidth="1"/>
    <col min="5894" max="5894" width="4.21875" style="86" customWidth="1"/>
    <col min="5895" max="5895" width="12.21875" style="86" customWidth="1"/>
    <col min="5896" max="6144" width="8.88671875" style="86"/>
    <col min="6145" max="6146" width="15.5546875" style="86" customWidth="1"/>
    <col min="6147" max="6149" width="8.77734375" style="86" customWidth="1"/>
    <col min="6150" max="6150" width="4.21875" style="86" customWidth="1"/>
    <col min="6151" max="6151" width="12.21875" style="86" customWidth="1"/>
    <col min="6152" max="6400" width="8.88671875" style="86"/>
    <col min="6401" max="6402" width="15.5546875" style="86" customWidth="1"/>
    <col min="6403" max="6405" width="8.77734375" style="86" customWidth="1"/>
    <col min="6406" max="6406" width="4.21875" style="86" customWidth="1"/>
    <col min="6407" max="6407" width="12.21875" style="86" customWidth="1"/>
    <col min="6408" max="6656" width="8.88671875" style="86"/>
    <col min="6657" max="6658" width="15.5546875" style="86" customWidth="1"/>
    <col min="6659" max="6661" width="8.77734375" style="86" customWidth="1"/>
    <col min="6662" max="6662" width="4.21875" style="86" customWidth="1"/>
    <col min="6663" max="6663" width="12.21875" style="86" customWidth="1"/>
    <col min="6664" max="6912" width="8.88671875" style="86"/>
    <col min="6913" max="6914" width="15.5546875" style="86" customWidth="1"/>
    <col min="6915" max="6917" width="8.77734375" style="86" customWidth="1"/>
    <col min="6918" max="6918" width="4.21875" style="86" customWidth="1"/>
    <col min="6919" max="6919" width="12.21875" style="86" customWidth="1"/>
    <col min="6920" max="7168" width="8.88671875" style="86"/>
    <col min="7169" max="7170" width="15.5546875" style="86" customWidth="1"/>
    <col min="7171" max="7173" width="8.77734375" style="86" customWidth="1"/>
    <col min="7174" max="7174" width="4.21875" style="86" customWidth="1"/>
    <col min="7175" max="7175" width="12.21875" style="86" customWidth="1"/>
    <col min="7176" max="7424" width="8.88671875" style="86"/>
    <col min="7425" max="7426" width="15.5546875" style="86" customWidth="1"/>
    <col min="7427" max="7429" width="8.77734375" style="86" customWidth="1"/>
    <col min="7430" max="7430" width="4.21875" style="86" customWidth="1"/>
    <col min="7431" max="7431" width="12.21875" style="86" customWidth="1"/>
    <col min="7432" max="7680" width="8.88671875" style="86"/>
    <col min="7681" max="7682" width="15.5546875" style="86" customWidth="1"/>
    <col min="7683" max="7685" width="8.77734375" style="86" customWidth="1"/>
    <col min="7686" max="7686" width="4.21875" style="86" customWidth="1"/>
    <col min="7687" max="7687" width="12.21875" style="86" customWidth="1"/>
    <col min="7688" max="7936" width="8.88671875" style="86"/>
    <col min="7937" max="7938" width="15.5546875" style="86" customWidth="1"/>
    <col min="7939" max="7941" width="8.77734375" style="86" customWidth="1"/>
    <col min="7942" max="7942" width="4.21875" style="86" customWidth="1"/>
    <col min="7943" max="7943" width="12.21875" style="86" customWidth="1"/>
    <col min="7944" max="8192" width="8.88671875" style="86"/>
    <col min="8193" max="8194" width="15.5546875" style="86" customWidth="1"/>
    <col min="8195" max="8197" width="8.77734375" style="86" customWidth="1"/>
    <col min="8198" max="8198" width="4.21875" style="86" customWidth="1"/>
    <col min="8199" max="8199" width="12.21875" style="86" customWidth="1"/>
    <col min="8200" max="8448" width="8.88671875" style="86"/>
    <col min="8449" max="8450" width="15.5546875" style="86" customWidth="1"/>
    <col min="8451" max="8453" width="8.77734375" style="86" customWidth="1"/>
    <col min="8454" max="8454" width="4.21875" style="86" customWidth="1"/>
    <col min="8455" max="8455" width="12.21875" style="86" customWidth="1"/>
    <col min="8456" max="8704" width="8.88671875" style="86"/>
    <col min="8705" max="8706" width="15.5546875" style="86" customWidth="1"/>
    <col min="8707" max="8709" width="8.77734375" style="86" customWidth="1"/>
    <col min="8710" max="8710" width="4.21875" style="86" customWidth="1"/>
    <col min="8711" max="8711" width="12.21875" style="86" customWidth="1"/>
    <col min="8712" max="8960" width="8.88671875" style="86"/>
    <col min="8961" max="8962" width="15.5546875" style="86" customWidth="1"/>
    <col min="8963" max="8965" width="8.77734375" style="86" customWidth="1"/>
    <col min="8966" max="8966" width="4.21875" style="86" customWidth="1"/>
    <col min="8967" max="8967" width="12.21875" style="86" customWidth="1"/>
    <col min="8968" max="9216" width="8.88671875" style="86"/>
    <col min="9217" max="9218" width="15.5546875" style="86" customWidth="1"/>
    <col min="9219" max="9221" width="8.77734375" style="86" customWidth="1"/>
    <col min="9222" max="9222" width="4.21875" style="86" customWidth="1"/>
    <col min="9223" max="9223" width="12.21875" style="86" customWidth="1"/>
    <col min="9224" max="9472" width="8.88671875" style="86"/>
    <col min="9473" max="9474" width="15.5546875" style="86" customWidth="1"/>
    <col min="9475" max="9477" width="8.77734375" style="86" customWidth="1"/>
    <col min="9478" max="9478" width="4.21875" style="86" customWidth="1"/>
    <col min="9479" max="9479" width="12.21875" style="86" customWidth="1"/>
    <col min="9480" max="9728" width="8.88671875" style="86"/>
    <col min="9729" max="9730" width="15.5546875" style="86" customWidth="1"/>
    <col min="9731" max="9733" width="8.77734375" style="86" customWidth="1"/>
    <col min="9734" max="9734" width="4.21875" style="86" customWidth="1"/>
    <col min="9735" max="9735" width="12.21875" style="86" customWidth="1"/>
    <col min="9736" max="9984" width="8.88671875" style="86"/>
    <col min="9985" max="9986" width="15.5546875" style="86" customWidth="1"/>
    <col min="9987" max="9989" width="8.77734375" style="86" customWidth="1"/>
    <col min="9990" max="9990" width="4.21875" style="86" customWidth="1"/>
    <col min="9991" max="9991" width="12.21875" style="86" customWidth="1"/>
    <col min="9992" max="10240" width="8.88671875" style="86"/>
    <col min="10241" max="10242" width="15.5546875" style="86" customWidth="1"/>
    <col min="10243" max="10245" width="8.77734375" style="86" customWidth="1"/>
    <col min="10246" max="10246" width="4.21875" style="86" customWidth="1"/>
    <col min="10247" max="10247" width="12.21875" style="86" customWidth="1"/>
    <col min="10248" max="10496" width="8.88671875" style="86"/>
    <col min="10497" max="10498" width="15.5546875" style="86" customWidth="1"/>
    <col min="10499" max="10501" width="8.77734375" style="86" customWidth="1"/>
    <col min="10502" max="10502" width="4.21875" style="86" customWidth="1"/>
    <col min="10503" max="10503" width="12.21875" style="86" customWidth="1"/>
    <col min="10504" max="10752" width="8.88671875" style="86"/>
    <col min="10753" max="10754" width="15.5546875" style="86" customWidth="1"/>
    <col min="10755" max="10757" width="8.77734375" style="86" customWidth="1"/>
    <col min="10758" max="10758" width="4.21875" style="86" customWidth="1"/>
    <col min="10759" max="10759" width="12.21875" style="86" customWidth="1"/>
    <col min="10760" max="11008" width="8.88671875" style="86"/>
    <col min="11009" max="11010" width="15.5546875" style="86" customWidth="1"/>
    <col min="11011" max="11013" width="8.77734375" style="86" customWidth="1"/>
    <col min="11014" max="11014" width="4.21875" style="86" customWidth="1"/>
    <col min="11015" max="11015" width="12.21875" style="86" customWidth="1"/>
    <col min="11016" max="11264" width="8.88671875" style="86"/>
    <col min="11265" max="11266" width="15.5546875" style="86" customWidth="1"/>
    <col min="11267" max="11269" width="8.77734375" style="86" customWidth="1"/>
    <col min="11270" max="11270" width="4.21875" style="86" customWidth="1"/>
    <col min="11271" max="11271" width="12.21875" style="86" customWidth="1"/>
    <col min="11272" max="11520" width="8.88671875" style="86"/>
    <col min="11521" max="11522" width="15.5546875" style="86" customWidth="1"/>
    <col min="11523" max="11525" width="8.77734375" style="86" customWidth="1"/>
    <col min="11526" max="11526" width="4.21875" style="86" customWidth="1"/>
    <col min="11527" max="11527" width="12.21875" style="86" customWidth="1"/>
    <col min="11528" max="11776" width="8.88671875" style="86"/>
    <col min="11777" max="11778" width="15.5546875" style="86" customWidth="1"/>
    <col min="11779" max="11781" width="8.77734375" style="86" customWidth="1"/>
    <col min="11782" max="11782" width="4.21875" style="86" customWidth="1"/>
    <col min="11783" max="11783" width="12.21875" style="86" customWidth="1"/>
    <col min="11784" max="12032" width="8.88671875" style="86"/>
    <col min="12033" max="12034" width="15.5546875" style="86" customWidth="1"/>
    <col min="12035" max="12037" width="8.77734375" style="86" customWidth="1"/>
    <col min="12038" max="12038" width="4.21875" style="86" customWidth="1"/>
    <col min="12039" max="12039" width="12.21875" style="86" customWidth="1"/>
    <col min="12040" max="12288" width="8.88671875" style="86"/>
    <col min="12289" max="12290" width="15.5546875" style="86" customWidth="1"/>
    <col min="12291" max="12293" width="8.77734375" style="86" customWidth="1"/>
    <col min="12294" max="12294" width="4.21875" style="86" customWidth="1"/>
    <col min="12295" max="12295" width="12.21875" style="86" customWidth="1"/>
    <col min="12296" max="12544" width="8.88671875" style="86"/>
    <col min="12545" max="12546" width="15.5546875" style="86" customWidth="1"/>
    <col min="12547" max="12549" width="8.77734375" style="86" customWidth="1"/>
    <col min="12550" max="12550" width="4.21875" style="86" customWidth="1"/>
    <col min="12551" max="12551" width="12.21875" style="86" customWidth="1"/>
    <col min="12552" max="12800" width="8.88671875" style="86"/>
    <col min="12801" max="12802" width="15.5546875" style="86" customWidth="1"/>
    <col min="12803" max="12805" width="8.77734375" style="86" customWidth="1"/>
    <col min="12806" max="12806" width="4.21875" style="86" customWidth="1"/>
    <col min="12807" max="12807" width="12.21875" style="86" customWidth="1"/>
    <col min="12808" max="13056" width="8.88671875" style="86"/>
    <col min="13057" max="13058" width="15.5546875" style="86" customWidth="1"/>
    <col min="13059" max="13061" width="8.77734375" style="86" customWidth="1"/>
    <col min="13062" max="13062" width="4.21875" style="86" customWidth="1"/>
    <col min="13063" max="13063" width="12.21875" style="86" customWidth="1"/>
    <col min="13064" max="13312" width="8.88671875" style="86"/>
    <col min="13313" max="13314" width="15.5546875" style="86" customWidth="1"/>
    <col min="13315" max="13317" width="8.77734375" style="86" customWidth="1"/>
    <col min="13318" max="13318" width="4.21875" style="86" customWidth="1"/>
    <col min="13319" max="13319" width="12.21875" style="86" customWidth="1"/>
    <col min="13320" max="13568" width="8.88671875" style="86"/>
    <col min="13569" max="13570" width="15.5546875" style="86" customWidth="1"/>
    <col min="13571" max="13573" width="8.77734375" style="86" customWidth="1"/>
    <col min="13574" max="13574" width="4.21875" style="86" customWidth="1"/>
    <col min="13575" max="13575" width="12.21875" style="86" customWidth="1"/>
    <col min="13576" max="13824" width="8.88671875" style="86"/>
    <col min="13825" max="13826" width="15.5546875" style="86" customWidth="1"/>
    <col min="13827" max="13829" width="8.77734375" style="86" customWidth="1"/>
    <col min="13830" max="13830" width="4.21875" style="86" customWidth="1"/>
    <col min="13831" max="13831" width="12.21875" style="86" customWidth="1"/>
    <col min="13832" max="14080" width="8.88671875" style="86"/>
    <col min="14081" max="14082" width="15.5546875" style="86" customWidth="1"/>
    <col min="14083" max="14085" width="8.77734375" style="86" customWidth="1"/>
    <col min="14086" max="14086" width="4.21875" style="86" customWidth="1"/>
    <col min="14087" max="14087" width="12.21875" style="86" customWidth="1"/>
    <col min="14088" max="14336" width="8.88671875" style="86"/>
    <col min="14337" max="14338" width="15.5546875" style="86" customWidth="1"/>
    <col min="14339" max="14341" width="8.77734375" style="86" customWidth="1"/>
    <col min="14342" max="14342" width="4.21875" style="86" customWidth="1"/>
    <col min="14343" max="14343" width="12.21875" style="86" customWidth="1"/>
    <col min="14344" max="14592" width="8.88671875" style="86"/>
    <col min="14593" max="14594" width="15.5546875" style="86" customWidth="1"/>
    <col min="14595" max="14597" width="8.77734375" style="86" customWidth="1"/>
    <col min="14598" max="14598" width="4.21875" style="86" customWidth="1"/>
    <col min="14599" max="14599" width="12.21875" style="86" customWidth="1"/>
    <col min="14600" max="14848" width="8.88671875" style="86"/>
    <col min="14849" max="14850" width="15.5546875" style="86" customWidth="1"/>
    <col min="14851" max="14853" width="8.77734375" style="86" customWidth="1"/>
    <col min="14854" max="14854" width="4.21875" style="86" customWidth="1"/>
    <col min="14855" max="14855" width="12.21875" style="86" customWidth="1"/>
    <col min="14856" max="15104" width="8.88671875" style="86"/>
    <col min="15105" max="15106" width="15.5546875" style="86" customWidth="1"/>
    <col min="15107" max="15109" width="8.77734375" style="86" customWidth="1"/>
    <col min="15110" max="15110" width="4.21875" style="86" customWidth="1"/>
    <col min="15111" max="15111" width="12.21875" style="86" customWidth="1"/>
    <col min="15112" max="15360" width="8.88671875" style="86"/>
    <col min="15361" max="15362" width="15.5546875" style="86" customWidth="1"/>
    <col min="15363" max="15365" width="8.77734375" style="86" customWidth="1"/>
    <col min="15366" max="15366" width="4.21875" style="86" customWidth="1"/>
    <col min="15367" max="15367" width="12.21875" style="86" customWidth="1"/>
    <col min="15368" max="15616" width="8.88671875" style="86"/>
    <col min="15617" max="15618" width="15.5546875" style="86" customWidth="1"/>
    <col min="15619" max="15621" width="8.77734375" style="86" customWidth="1"/>
    <col min="15622" max="15622" width="4.21875" style="86" customWidth="1"/>
    <col min="15623" max="15623" width="12.21875" style="86" customWidth="1"/>
    <col min="15624" max="15872" width="8.88671875" style="86"/>
    <col min="15873" max="15874" width="15.5546875" style="86" customWidth="1"/>
    <col min="15875" max="15877" width="8.77734375" style="86" customWidth="1"/>
    <col min="15878" max="15878" width="4.21875" style="86" customWidth="1"/>
    <col min="15879" max="15879" width="12.21875" style="86" customWidth="1"/>
    <col min="15880" max="16128" width="8.88671875" style="86"/>
    <col min="16129" max="16130" width="15.5546875" style="86" customWidth="1"/>
    <col min="16131" max="16133" width="8.77734375" style="86" customWidth="1"/>
    <col min="16134" max="16134" width="4.21875" style="86" customWidth="1"/>
    <col min="16135" max="16135" width="12.21875" style="86" customWidth="1"/>
    <col min="16136" max="16384" width="8.88671875" style="86"/>
  </cols>
  <sheetData>
    <row r="1" spans="1:10" s="85" customFormat="1" ht="31.5">
      <c r="A1" s="1101" t="s">
        <v>484</v>
      </c>
      <c r="B1" s="1101"/>
      <c r="C1" s="1101"/>
      <c r="D1" s="1101"/>
      <c r="E1" s="1101"/>
      <c r="F1" s="1101"/>
      <c r="G1" s="1101"/>
    </row>
    <row r="2" spans="1:10" s="85" customFormat="1" ht="20.100000000000001" customHeight="1">
      <c r="B2" s="446"/>
      <c r="C2" s="446"/>
      <c r="D2" s="446"/>
      <c r="E2" s="446"/>
      <c r="F2" s="446"/>
      <c r="G2" s="446"/>
    </row>
    <row r="3" spans="1:10" ht="21.95" customHeight="1">
      <c r="A3" s="446" t="s">
        <v>483</v>
      </c>
    </row>
    <row r="4" spans="1:10" s="338" customFormat="1" ht="21.95" customHeight="1" thickBot="1">
      <c r="A4" s="342" t="s">
        <v>390</v>
      </c>
      <c r="B4" s="343"/>
      <c r="C4" s="1093" t="s">
        <v>655</v>
      </c>
      <c r="D4" s="1094"/>
      <c r="E4" s="1094"/>
      <c r="F4" s="1094"/>
      <c r="G4" s="1095"/>
    </row>
    <row r="5" spans="1:10" s="338" customFormat="1" ht="21.95" customHeight="1" thickTop="1">
      <c r="A5" s="1096" t="s">
        <v>670</v>
      </c>
      <c r="B5" s="1097"/>
      <c r="C5" s="1098">
        <f>0.8%+(0.6/1000)</f>
        <v>8.6E-3</v>
      </c>
      <c r="D5" s="1099"/>
      <c r="E5" s="1099"/>
      <c r="F5" s="1099"/>
      <c r="G5" s="1100"/>
      <c r="H5" s="338" t="s">
        <v>478</v>
      </c>
      <c r="J5" s="339"/>
    </row>
    <row r="6" spans="1:10" s="338" customFormat="1" ht="21.95" customHeight="1">
      <c r="A6" s="340" t="s">
        <v>391</v>
      </c>
      <c r="B6" s="341"/>
      <c r="C6" s="1090" t="s">
        <v>657</v>
      </c>
      <c r="D6" s="1091"/>
      <c r="E6" s="1091"/>
      <c r="F6" s="1091"/>
      <c r="G6" s="1092"/>
    </row>
    <row r="7" spans="1:10" s="338" customFormat="1" ht="21.95" customHeight="1">
      <c r="A7" s="338" t="s">
        <v>399</v>
      </c>
    </row>
    <row r="8" spans="1:10" ht="21.95" customHeight="1"/>
    <row r="9" spans="1:10" ht="21.95" customHeight="1">
      <c r="A9" s="445" t="s">
        <v>482</v>
      </c>
    </row>
    <row r="10" spans="1:10" s="338" customFormat="1" ht="21.95" customHeight="1" thickBot="1">
      <c r="A10" s="342" t="s">
        <v>44</v>
      </c>
      <c r="B10" s="343"/>
      <c r="C10" s="1093" t="s">
        <v>655</v>
      </c>
      <c r="D10" s="1094"/>
      <c r="E10" s="1094"/>
      <c r="F10" s="1094"/>
      <c r="G10" s="1095"/>
    </row>
    <row r="11" spans="1:10" s="338" customFormat="1" ht="21.95" customHeight="1" thickTop="1">
      <c r="A11" s="1096" t="s">
        <v>392</v>
      </c>
      <c r="B11" s="1097"/>
      <c r="C11" s="1098">
        <v>1.15E-2</v>
      </c>
      <c r="D11" s="1099"/>
      <c r="E11" s="1099"/>
      <c r="F11" s="1099"/>
      <c r="G11" s="1100"/>
    </row>
    <row r="12" spans="1:10" s="338" customFormat="1" ht="21.95" customHeight="1">
      <c r="A12" s="340" t="s">
        <v>393</v>
      </c>
      <c r="B12" s="341"/>
      <c r="C12" s="1090" t="s">
        <v>539</v>
      </c>
      <c r="D12" s="1091"/>
      <c r="E12" s="1091"/>
      <c r="F12" s="1091"/>
      <c r="G12" s="1092"/>
    </row>
    <row r="13" spans="1:10" s="338" customFormat="1" ht="21.95" customHeight="1">
      <c r="A13" s="338" t="s">
        <v>398</v>
      </c>
    </row>
    <row r="14" spans="1:10" ht="21.95" customHeight="1"/>
    <row r="15" spans="1:10" ht="21.95" customHeight="1">
      <c r="A15" s="445" t="s">
        <v>481</v>
      </c>
    </row>
    <row r="16" spans="1:10" s="338" customFormat="1" ht="21.95" customHeight="1" thickBot="1">
      <c r="A16" s="342" t="s">
        <v>400</v>
      </c>
      <c r="B16" s="343"/>
      <c r="C16" s="1093" t="s">
        <v>655</v>
      </c>
      <c r="D16" s="1094"/>
      <c r="E16" s="1094"/>
      <c r="F16" s="1094"/>
      <c r="G16" s="1095"/>
    </row>
    <row r="17" spans="1:7" s="338" customFormat="1" ht="21.95" customHeight="1" thickTop="1">
      <c r="A17" s="1096" t="s">
        <v>394</v>
      </c>
      <c r="B17" s="1097"/>
      <c r="C17" s="1104">
        <v>3.5450000000000002E-2</v>
      </c>
      <c r="D17" s="1105"/>
      <c r="E17" s="1105"/>
      <c r="F17" s="1105"/>
      <c r="G17" s="1106"/>
    </row>
    <row r="18" spans="1:7" s="338" customFormat="1" ht="21.95" customHeight="1">
      <c r="A18" s="340" t="s">
        <v>393</v>
      </c>
      <c r="B18" s="341"/>
      <c r="C18" s="1090" t="s">
        <v>540</v>
      </c>
      <c r="D18" s="1091"/>
      <c r="E18" s="1091"/>
      <c r="F18" s="1091"/>
      <c r="G18" s="1092"/>
    </row>
    <row r="19" spans="1:7" s="338" customFormat="1" ht="21.95" customHeight="1">
      <c r="A19" s="338" t="s">
        <v>397</v>
      </c>
    </row>
    <row r="20" spans="1:7" ht="21.95" customHeight="1"/>
    <row r="21" spans="1:7" ht="21.95" customHeight="1">
      <c r="A21" s="445" t="s">
        <v>480</v>
      </c>
    </row>
    <row r="22" spans="1:7" s="338" customFormat="1" ht="21.95" customHeight="1" thickBot="1">
      <c r="A22" s="342" t="s">
        <v>401</v>
      </c>
      <c r="B22" s="343"/>
      <c r="C22" s="1093" t="s">
        <v>655</v>
      </c>
      <c r="D22" s="1094"/>
      <c r="E22" s="1094"/>
      <c r="F22" s="1094"/>
      <c r="G22" s="1095"/>
    </row>
    <row r="23" spans="1:7" s="338" customFormat="1" ht="21.95" customHeight="1" thickTop="1">
      <c r="A23" s="1096" t="s">
        <v>394</v>
      </c>
      <c r="B23" s="1097"/>
      <c r="C23" s="1098">
        <v>4.4999999999999998E-2</v>
      </c>
      <c r="D23" s="1099"/>
      <c r="E23" s="1099"/>
      <c r="F23" s="1099"/>
      <c r="G23" s="1100"/>
    </row>
    <row r="24" spans="1:7" s="338" customFormat="1" ht="21.95" customHeight="1">
      <c r="A24" s="340" t="s">
        <v>393</v>
      </c>
      <c r="B24" s="341"/>
      <c r="C24" s="1090" t="s">
        <v>538</v>
      </c>
      <c r="D24" s="1102"/>
      <c r="E24" s="1102"/>
      <c r="F24" s="1102"/>
      <c r="G24" s="1103"/>
    </row>
    <row r="25" spans="1:7" s="338" customFormat="1" ht="21.95" customHeight="1">
      <c r="A25" s="338" t="s">
        <v>395</v>
      </c>
    </row>
    <row r="26" spans="1:7" ht="21.95" customHeight="1"/>
    <row r="27" spans="1:7" ht="21.95" customHeight="1">
      <c r="A27" s="445" t="s">
        <v>479</v>
      </c>
    </row>
    <row r="28" spans="1:7" s="338" customFormat="1" ht="21.95" customHeight="1" thickBot="1">
      <c r="A28" s="342" t="s">
        <v>402</v>
      </c>
      <c r="B28" s="343"/>
      <c r="C28" s="1093" t="s">
        <v>655</v>
      </c>
      <c r="D28" s="1094"/>
      <c r="E28" s="1094"/>
      <c r="F28" s="1094"/>
      <c r="G28" s="1095"/>
    </row>
    <row r="29" spans="1:7" s="338" customFormat="1" ht="21.95" customHeight="1" thickTop="1">
      <c r="A29" s="1096" t="s">
        <v>394</v>
      </c>
      <c r="B29" s="1097"/>
      <c r="C29" s="1098">
        <v>0.1295</v>
      </c>
      <c r="D29" s="1099"/>
      <c r="E29" s="1099"/>
      <c r="F29" s="1099"/>
      <c r="G29" s="1100"/>
    </row>
    <row r="30" spans="1:7" s="338" customFormat="1" ht="21.95" customHeight="1">
      <c r="A30" s="340" t="s">
        <v>393</v>
      </c>
      <c r="B30" s="341"/>
      <c r="C30" s="1090" t="s">
        <v>540</v>
      </c>
      <c r="D30" s="1091"/>
      <c r="E30" s="1091"/>
      <c r="F30" s="1091"/>
      <c r="G30" s="1092"/>
    </row>
    <row r="31" spans="1:7" s="338" customFormat="1" ht="21.95" customHeight="1">
      <c r="A31" s="338" t="s">
        <v>396</v>
      </c>
    </row>
  </sheetData>
  <mergeCells count="21">
    <mergeCell ref="A1:G1"/>
    <mergeCell ref="C28:G28"/>
    <mergeCell ref="A29:B29"/>
    <mergeCell ref="C29:G29"/>
    <mergeCell ref="C30:G30"/>
    <mergeCell ref="C24:G24"/>
    <mergeCell ref="C16:G16"/>
    <mergeCell ref="A17:B17"/>
    <mergeCell ref="C17:G17"/>
    <mergeCell ref="C18:G18"/>
    <mergeCell ref="C22:G22"/>
    <mergeCell ref="A23:B23"/>
    <mergeCell ref="C23:G23"/>
    <mergeCell ref="C10:G10"/>
    <mergeCell ref="A11:B11"/>
    <mergeCell ref="C11:G11"/>
    <mergeCell ref="C12:G12"/>
    <mergeCell ref="C4:G4"/>
    <mergeCell ref="A5:B5"/>
    <mergeCell ref="C5:G5"/>
    <mergeCell ref="C6:G6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firstPageNumber="75" fitToWidth="5" orientation="portrait" r:id="rId1"/>
  <headerFooter alignWithMargins="0">
    <oddFooter>&amp;C- &amp;P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6" tint="0.59999389629810485"/>
  </sheetPr>
  <dimension ref="A1:I26"/>
  <sheetViews>
    <sheetView showGridLines="0" view="pageBreakPreview" zoomScaleNormal="80" zoomScaleSheetLayoutView="100" workbookViewId="0">
      <selection activeCell="D9" sqref="D9"/>
    </sheetView>
  </sheetViews>
  <sheetFormatPr defaultColWidth="8.88671875" defaultRowHeight="24" customHeight="1"/>
  <cols>
    <col min="1" max="1" width="21.88671875" style="72" customWidth="1"/>
    <col min="2" max="2" width="7" style="82" customWidth="1"/>
    <col min="3" max="5" width="11.33203125" style="72" customWidth="1"/>
    <col min="6" max="6" width="11.88671875" style="72" customWidth="1"/>
    <col min="7" max="7" width="8.88671875" style="72"/>
    <col min="8" max="8" width="13.5546875" style="72" bestFit="1" customWidth="1"/>
    <col min="9" max="9" width="9.33203125" style="72" bestFit="1" customWidth="1"/>
    <col min="10" max="16384" width="8.88671875" style="72"/>
  </cols>
  <sheetData>
    <row r="1" spans="1:9" ht="40.5" customHeight="1">
      <c r="A1" s="1080" t="s">
        <v>60</v>
      </c>
      <c r="B1" s="1080"/>
      <c r="C1" s="1080"/>
      <c r="D1" s="1080"/>
      <c r="E1" s="1080"/>
      <c r="F1" s="1080"/>
    </row>
    <row r="2" spans="1:9" ht="21.95" customHeight="1">
      <c r="A2" s="73"/>
      <c r="B2" s="74"/>
      <c r="C2" s="73"/>
      <c r="D2" s="73"/>
      <c r="E2" s="73"/>
      <c r="F2" s="73"/>
    </row>
    <row r="3" spans="1:9" ht="21.95" customHeight="1">
      <c r="A3" s="75"/>
      <c r="B3" s="74"/>
      <c r="C3" s="73"/>
      <c r="D3" s="73"/>
      <c r="E3" s="73"/>
      <c r="F3" s="80" t="s">
        <v>14</v>
      </c>
    </row>
    <row r="4" spans="1:9" s="76" customFormat="1" ht="40.5" customHeight="1" thickBot="1">
      <c r="A4" s="269" t="s">
        <v>327</v>
      </c>
      <c r="B4" s="265" t="s">
        <v>403</v>
      </c>
      <c r="C4" s="265" t="s">
        <v>404</v>
      </c>
      <c r="D4" s="265" t="s">
        <v>405</v>
      </c>
      <c r="E4" s="265" t="s">
        <v>72</v>
      </c>
      <c r="F4" s="265" t="s">
        <v>406</v>
      </c>
      <c r="H4" s="569" t="s">
        <v>610</v>
      </c>
    </row>
    <row r="5" spans="1:9" s="76" customFormat="1" ht="50.1" customHeight="1" thickTop="1">
      <c r="A5" s="344" t="str">
        <f>내역서집계표!A6</f>
        <v xml:space="preserve"> 수도권매립지(탈수케익)</v>
      </c>
      <c r="B5" s="333">
        <v>24</v>
      </c>
      <c r="C5" s="404">
        <f>'단가(보험료)'!B8</f>
        <v>3352450</v>
      </c>
      <c r="D5" s="404">
        <f>ROUNDDOWN(C5/I5,)</f>
        <v>11325</v>
      </c>
      <c r="E5" s="116">
        <f>'1일 운반 가능량 산출표'!E5</f>
        <v>60.24</v>
      </c>
      <c r="F5" s="346">
        <f t="shared" ref="F5:F10" si="0">ROUNDDOWN(D5/E5,0)</f>
        <v>187</v>
      </c>
      <c r="G5" s="452"/>
      <c r="H5" s="569" t="s">
        <v>609</v>
      </c>
      <c r="I5" s="577">
        <f>작업일수!T17-작업일수!P17-작업일수!R17</f>
        <v>296</v>
      </c>
    </row>
    <row r="6" spans="1:9" s="76" customFormat="1" ht="50.1" customHeight="1">
      <c r="A6" s="115" t="str">
        <f>'차량검사비 산출표'!A6</f>
        <v xml:space="preserve"> 수도권매립지(침사협잡물)</v>
      </c>
      <c r="B6" s="121">
        <v>24</v>
      </c>
      <c r="C6" s="404">
        <f>C5</f>
        <v>3352450</v>
      </c>
      <c r="D6" s="404">
        <f>ROUNDDOWN(C6/I6,)</f>
        <v>11325</v>
      </c>
      <c r="E6" s="118">
        <f>'1일 운반 가능량 산출표'!E6</f>
        <v>50.4</v>
      </c>
      <c r="F6" s="348">
        <f t="shared" si="0"/>
        <v>224</v>
      </c>
      <c r="H6" s="569" t="s">
        <v>609</v>
      </c>
      <c r="I6" s="578">
        <f>I5</f>
        <v>296</v>
      </c>
    </row>
    <row r="7" spans="1:9" s="76" customFormat="1" ht="50.1" customHeight="1">
      <c r="A7" s="115" t="str">
        <f>'차량검사비 산출표'!A7</f>
        <v xml:space="preserve"> 수원시하수슬러지건조시설 (탈수케익)</v>
      </c>
      <c r="B7" s="121">
        <v>24</v>
      </c>
      <c r="C7" s="404">
        <f>C6</f>
        <v>3352450</v>
      </c>
      <c r="D7" s="404">
        <f>ROUNDDOWN(C7/I7,)</f>
        <v>11325</v>
      </c>
      <c r="E7" s="118">
        <f>'1일 운반 가능량 산출표'!E7</f>
        <v>67.680000000000007</v>
      </c>
      <c r="F7" s="348">
        <f t="shared" si="0"/>
        <v>167</v>
      </c>
      <c r="H7" s="569" t="s">
        <v>609</v>
      </c>
      <c r="I7" s="578">
        <f>I6</f>
        <v>296</v>
      </c>
    </row>
    <row r="8" spans="1:9" s="79" customFormat="1" ht="50.1" customHeight="1">
      <c r="A8" s="115" t="str">
        <f>'차량검사비 산출표'!A8</f>
        <v>민간위탁처리
(탈수케익)</v>
      </c>
      <c r="B8" s="331">
        <v>24</v>
      </c>
      <c r="C8" s="404">
        <f>C7</f>
        <v>3352450</v>
      </c>
      <c r="D8" s="405">
        <f>ROUNDDOWN(C8/365,)</f>
        <v>9184</v>
      </c>
      <c r="E8" s="118">
        <f>'1일 운반 가능량 산출표'!E8</f>
        <v>41.52</v>
      </c>
      <c r="F8" s="348">
        <f t="shared" si="0"/>
        <v>221</v>
      </c>
      <c r="H8" s="570">
        <v>365</v>
      </c>
      <c r="I8" s="84"/>
    </row>
    <row r="9" spans="1:9" s="76" customFormat="1" ht="50.1" customHeight="1">
      <c r="A9" s="115" t="str">
        <f>'차량검사비 산출표'!A9</f>
        <v>민간위탁처리
(침사협잡물)</v>
      </c>
      <c r="B9" s="121">
        <v>24</v>
      </c>
      <c r="C9" s="404">
        <f>C8</f>
        <v>3352450</v>
      </c>
      <c r="D9" s="405">
        <f>ROUNDDOWN(C9/365,)</f>
        <v>9184</v>
      </c>
      <c r="E9" s="118">
        <f>'1일 운반 가능량 산출표'!E9</f>
        <v>24.24</v>
      </c>
      <c r="F9" s="347">
        <f t="shared" si="0"/>
        <v>378</v>
      </c>
      <c r="H9" s="570">
        <v>365</v>
      </c>
      <c r="I9" s="77"/>
    </row>
    <row r="10" spans="1:9" s="76" customFormat="1" ht="50.1" customHeight="1">
      <c r="A10" s="122" t="s">
        <v>236</v>
      </c>
      <c r="B10" s="349">
        <v>5</v>
      </c>
      <c r="C10" s="406">
        <f>'단가(보험료)'!C8</f>
        <v>2254190</v>
      </c>
      <c r="D10" s="405">
        <f>ROUNDDOWN(C10/365,)</f>
        <v>6175</v>
      </c>
      <c r="E10" s="351">
        <f>'1일 운반 가능량 산출표'!E10</f>
        <v>51.85</v>
      </c>
      <c r="F10" s="350">
        <f t="shared" si="0"/>
        <v>119</v>
      </c>
      <c r="H10" s="570">
        <v>365</v>
      </c>
      <c r="I10" s="77"/>
    </row>
    <row r="11" spans="1:9" ht="21.95" customHeight="1">
      <c r="A11" s="78" t="s">
        <v>485</v>
      </c>
    </row>
    <row r="12" spans="1:9" ht="21.95" customHeight="1">
      <c r="A12" s="78" t="s">
        <v>611</v>
      </c>
    </row>
    <row r="13" spans="1:9" ht="21.95" customHeight="1">
      <c r="A13" s="78" t="s">
        <v>612</v>
      </c>
    </row>
    <row r="14" spans="1:9" ht="21.95" customHeight="1">
      <c r="A14" s="78" t="s">
        <v>613</v>
      </c>
    </row>
    <row r="15" spans="1:9" ht="21.95" customHeight="1">
      <c r="A15" s="78" t="s">
        <v>150</v>
      </c>
    </row>
    <row r="16" spans="1:9" ht="21.95" customHeight="1">
      <c r="A16" s="78" t="s">
        <v>61</v>
      </c>
    </row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  <row r="23" ht="21.95" customHeight="1"/>
    <row r="24" ht="21.95" customHeight="1"/>
    <row r="25" ht="21.95" customHeight="1"/>
    <row r="26" ht="21.95" customHeight="1"/>
  </sheetData>
  <mergeCells count="1">
    <mergeCell ref="A1:F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>
    <oddFooter>&amp;C- &amp;P -&amp;R`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6" tint="0.59999389629810485"/>
  </sheetPr>
  <dimension ref="A1:I26"/>
  <sheetViews>
    <sheetView showGridLines="0" view="pageBreakPreview" zoomScale="115" zoomScaleNormal="80" zoomScaleSheetLayoutView="115" workbookViewId="0">
      <selection activeCell="C5" sqref="C5"/>
    </sheetView>
  </sheetViews>
  <sheetFormatPr defaultColWidth="8.88671875" defaultRowHeight="24" customHeight="1"/>
  <cols>
    <col min="1" max="1" width="21.88671875" style="72" customWidth="1"/>
    <col min="2" max="2" width="8.21875" style="82" customWidth="1"/>
    <col min="3" max="5" width="11.33203125" style="72" customWidth="1"/>
    <col min="6" max="6" width="10.109375" style="72" customWidth="1"/>
    <col min="7" max="16384" width="8.88671875" style="72"/>
  </cols>
  <sheetData>
    <row r="1" spans="1:9" ht="40.5" customHeight="1">
      <c r="A1" s="1080" t="s">
        <v>62</v>
      </c>
      <c r="B1" s="1080"/>
      <c r="C1" s="1080"/>
      <c r="D1" s="1080"/>
      <c r="E1" s="1080"/>
      <c r="F1" s="1080"/>
    </row>
    <row r="2" spans="1:9" ht="21.95" customHeight="1">
      <c r="A2" s="73"/>
      <c r="B2" s="74"/>
      <c r="C2" s="73"/>
      <c r="D2" s="73"/>
      <c r="E2" s="73"/>
      <c r="F2" s="73"/>
    </row>
    <row r="3" spans="1:9" s="126" customFormat="1" ht="21.95" customHeight="1">
      <c r="A3" s="306"/>
      <c r="B3" s="307"/>
      <c r="C3" s="88"/>
      <c r="D3" s="88"/>
      <c r="E3" s="88"/>
      <c r="F3" s="90" t="s">
        <v>276</v>
      </c>
    </row>
    <row r="4" spans="1:9" s="126" customFormat="1" ht="45.75" customHeight="1" thickBot="1">
      <c r="A4" s="269" t="s">
        <v>152</v>
      </c>
      <c r="B4" s="265" t="s">
        <v>407</v>
      </c>
      <c r="C4" s="265" t="s">
        <v>408</v>
      </c>
      <c r="D4" s="265" t="s">
        <v>409</v>
      </c>
      <c r="E4" s="265" t="s">
        <v>410</v>
      </c>
      <c r="F4" s="265" t="s">
        <v>411</v>
      </c>
    </row>
    <row r="5" spans="1:9" s="126" customFormat="1" ht="50.1" customHeight="1" thickTop="1">
      <c r="A5" s="344" t="str">
        <f>'복리후생비 산출표'!A5</f>
        <v xml:space="preserve"> 수도권매립지(탈수케익)</v>
      </c>
      <c r="B5" s="333">
        <v>24</v>
      </c>
      <c r="C5" s="347">
        <f>ROUNDDOWN(29000/1.1,0)</f>
        <v>26363</v>
      </c>
      <c r="D5" s="331">
        <f>ROUNDDOWN(C5/차량보험료!I5,)</f>
        <v>89</v>
      </c>
      <c r="E5" s="116">
        <f>'1일 운반 가능량 산출표'!E5</f>
        <v>60.24</v>
      </c>
      <c r="F5" s="352">
        <f>ROUNDDOWN(D5/E5,0)</f>
        <v>1</v>
      </c>
      <c r="I5" s="309"/>
    </row>
    <row r="6" spans="1:9" s="126" customFormat="1" ht="50.1" customHeight="1">
      <c r="A6" s="115" t="str">
        <f>'복리후생비 산출표'!A6</f>
        <v xml:space="preserve"> 수도권매립지(침사협잡물)</v>
      </c>
      <c r="B6" s="121">
        <v>24</v>
      </c>
      <c r="C6" s="347">
        <f>ROUNDDOWN(29000/1.1,0)</f>
        <v>26363</v>
      </c>
      <c r="D6" s="331">
        <f>ROUNDDOWN(C6/차량보험료!I6,)</f>
        <v>89</v>
      </c>
      <c r="E6" s="118">
        <f>'1일 운반 가능량 산출표'!E6</f>
        <v>50.4</v>
      </c>
      <c r="F6" s="352">
        <f t="shared" ref="F6:F10" si="0">ROUNDDOWN(D6/E6,0)</f>
        <v>1</v>
      </c>
      <c r="I6" s="309"/>
    </row>
    <row r="7" spans="1:9" s="126" customFormat="1" ht="50.1" customHeight="1">
      <c r="A7" s="115" t="str">
        <f>'복리후생비 산출표'!A7</f>
        <v xml:space="preserve"> 수원시하수슬러지건조시설 (탈수케익)</v>
      </c>
      <c r="B7" s="121">
        <v>24</v>
      </c>
      <c r="C7" s="347">
        <f>C6</f>
        <v>26363</v>
      </c>
      <c r="D7" s="331">
        <f>ROUNDDOWN(C7/차량보험료!I7,)</f>
        <v>89</v>
      </c>
      <c r="E7" s="118">
        <f>'1일 운반 가능량 산출표'!E7</f>
        <v>67.680000000000007</v>
      </c>
      <c r="F7" s="352">
        <f t="shared" si="0"/>
        <v>1</v>
      </c>
      <c r="I7" s="309"/>
    </row>
    <row r="8" spans="1:9" s="126" customFormat="1" ht="50.1" customHeight="1">
      <c r="A8" s="115" t="str">
        <f>'복리후생비 산출표'!A8</f>
        <v>민간위탁처리
(탈수케익)</v>
      </c>
      <c r="B8" s="331">
        <v>24</v>
      </c>
      <c r="C8" s="347">
        <f t="shared" ref="C8:C9" si="1">C7</f>
        <v>26363</v>
      </c>
      <c r="D8" s="121">
        <f>ROUNDDOWN(C8/365,)</f>
        <v>72</v>
      </c>
      <c r="E8" s="118">
        <f>'1일 운반 가능량 산출표'!E8</f>
        <v>41.52</v>
      </c>
      <c r="F8" s="352">
        <f t="shared" si="0"/>
        <v>1</v>
      </c>
      <c r="I8" s="309"/>
    </row>
    <row r="9" spans="1:9" s="126" customFormat="1" ht="50.1" customHeight="1">
      <c r="A9" s="115" t="str">
        <f>'복리후생비 산출표'!A9</f>
        <v>민간위탁처리
(침사협잡물)</v>
      </c>
      <c r="B9" s="121">
        <v>24</v>
      </c>
      <c r="C9" s="347">
        <f t="shared" si="1"/>
        <v>26363</v>
      </c>
      <c r="D9" s="121">
        <f>ROUNDDOWN(C9/365,)</f>
        <v>72</v>
      </c>
      <c r="E9" s="118">
        <f>'1일 운반 가능량 산출표'!E9</f>
        <v>24.24</v>
      </c>
      <c r="F9" s="352">
        <f t="shared" si="0"/>
        <v>2</v>
      </c>
      <c r="I9" s="309"/>
    </row>
    <row r="10" spans="1:9" s="126" customFormat="1" ht="50.1" customHeight="1">
      <c r="A10" s="122" t="str">
        <f>'복리후생비 산출표'!A10</f>
        <v>잉여슬러지 수집운반</v>
      </c>
      <c r="B10" s="349">
        <v>5</v>
      </c>
      <c r="C10" s="347">
        <f>ROUNDDOWN(26500/1.1,0)</f>
        <v>24090</v>
      </c>
      <c r="D10" s="121">
        <f>ROUNDDOWN(C10/365,)</f>
        <v>66</v>
      </c>
      <c r="E10" s="351">
        <f>'1일 운반 가능량 산출표'!E10</f>
        <v>51.85</v>
      </c>
      <c r="F10" s="352">
        <f t="shared" si="0"/>
        <v>1</v>
      </c>
      <c r="I10" s="309"/>
    </row>
    <row r="11" spans="1:9" ht="21.95" customHeight="1">
      <c r="A11" s="78" t="s">
        <v>80</v>
      </c>
    </row>
    <row r="12" spans="1:9" ht="21.95" customHeight="1">
      <c r="A12" s="78" t="s">
        <v>635</v>
      </c>
      <c r="H12" s="72">
        <f>365-52</f>
        <v>313</v>
      </c>
    </row>
    <row r="13" spans="1:9" ht="21.95" customHeight="1">
      <c r="A13" s="78" t="s">
        <v>612</v>
      </c>
    </row>
    <row r="14" spans="1:9" ht="21.95" customHeight="1">
      <c r="A14" s="78" t="s">
        <v>613</v>
      </c>
    </row>
    <row r="15" spans="1:9" ht="21.95" customHeight="1">
      <c r="A15" s="78" t="s">
        <v>150</v>
      </c>
    </row>
    <row r="16" spans="1:9" ht="21.95" customHeight="1">
      <c r="A16" s="78" t="s">
        <v>63</v>
      </c>
    </row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  <row r="23" ht="21.95" customHeight="1"/>
    <row r="24" ht="21.95" customHeight="1"/>
    <row r="25" ht="21.95" customHeight="1"/>
    <row r="26" ht="21.95" customHeight="1"/>
  </sheetData>
  <mergeCells count="1">
    <mergeCell ref="A1:F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>
    <oddFooter>&amp;C- &amp;P -&amp;R`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6" tint="0.59999389629810485"/>
  </sheetPr>
  <dimension ref="A1:J29"/>
  <sheetViews>
    <sheetView showGridLines="0" view="pageBreakPreview" topLeftCell="A7" zoomScaleNormal="80" zoomScaleSheetLayoutView="100" workbookViewId="0">
      <selection activeCell="D24" sqref="D24"/>
    </sheetView>
  </sheetViews>
  <sheetFormatPr defaultColWidth="8.88671875" defaultRowHeight="24" customHeight="1"/>
  <cols>
    <col min="1" max="1" width="23.5546875" style="72" customWidth="1"/>
    <col min="2" max="2" width="10.33203125" style="82" customWidth="1"/>
    <col min="3" max="4" width="14.77734375" style="72" customWidth="1"/>
    <col min="5" max="5" width="13.6640625" style="72" customWidth="1"/>
    <col min="6" max="7" width="8.88671875" style="72"/>
    <col min="8" max="10" width="0" style="72" hidden="1" customWidth="1"/>
    <col min="11" max="16384" width="8.88671875" style="72"/>
  </cols>
  <sheetData>
    <row r="1" spans="1:10" ht="30" customHeight="1">
      <c r="A1" s="1080" t="s">
        <v>64</v>
      </c>
      <c r="B1" s="1080"/>
      <c r="C1" s="1080"/>
      <c r="D1" s="1080"/>
      <c r="E1" s="1080"/>
    </row>
    <row r="2" spans="1:10" ht="21.95" customHeight="1">
      <c r="A2" s="73"/>
      <c r="B2" s="74"/>
      <c r="C2" s="73"/>
      <c r="D2" s="73"/>
      <c r="E2" s="73"/>
    </row>
    <row r="3" spans="1:10" s="126" customFormat="1" ht="21.95" customHeight="1">
      <c r="A3" s="306"/>
      <c r="B3" s="307"/>
      <c r="C3" s="88"/>
      <c r="D3" s="88"/>
      <c r="E3" s="90" t="s">
        <v>276</v>
      </c>
    </row>
    <row r="4" spans="1:10" s="126" customFormat="1" ht="35.25" customHeight="1" thickBot="1">
      <c r="A4" s="269" t="s">
        <v>326</v>
      </c>
      <c r="B4" s="265" t="s">
        <v>403</v>
      </c>
      <c r="C4" s="265" t="s">
        <v>412</v>
      </c>
      <c r="D4" s="265" t="s">
        <v>413</v>
      </c>
      <c r="E4" s="265" t="s">
        <v>414</v>
      </c>
    </row>
    <row r="5" spans="1:10" s="126" customFormat="1" ht="33" customHeight="1" thickTop="1">
      <c r="A5" s="344" t="str">
        <f>'1일 운반 가능량 산출표'!A5</f>
        <v xml:space="preserve"> 수도권매립지(탈수케익)</v>
      </c>
      <c r="B5" s="333">
        <v>24</v>
      </c>
      <c r="C5" s="345">
        <f t="shared" ref="C5:C7" si="0">$E$20</f>
        <v>7555</v>
      </c>
      <c r="D5" s="116">
        <f>'1일 운반 가능량 산출표'!E5</f>
        <v>60.24</v>
      </c>
      <c r="E5" s="345">
        <f t="shared" ref="E5:E10" si="1">ROUNDDOWN(C5/D5,)</f>
        <v>125</v>
      </c>
      <c r="H5" s="309"/>
    </row>
    <row r="6" spans="1:10" s="126" customFormat="1" ht="33" customHeight="1">
      <c r="A6" s="115" t="str">
        <f>'1일 운반 가능량 산출표'!A6</f>
        <v xml:space="preserve"> 수도권매립지(침사협잡물)</v>
      </c>
      <c r="B6" s="121">
        <v>24</v>
      </c>
      <c r="C6" s="347">
        <f t="shared" si="0"/>
        <v>7555</v>
      </c>
      <c r="D6" s="118">
        <f>'1일 운반 가능량 산출표'!E6</f>
        <v>50.4</v>
      </c>
      <c r="E6" s="347">
        <f t="shared" si="1"/>
        <v>149</v>
      </c>
      <c r="H6" s="309"/>
    </row>
    <row r="7" spans="1:10" s="126" customFormat="1" ht="33" customHeight="1">
      <c r="A7" s="115" t="str">
        <f>'1일 운반 가능량 산출표'!A7</f>
        <v xml:space="preserve"> 수원시하수슬러지건조시설 (탈수케익)</v>
      </c>
      <c r="B7" s="121">
        <v>24</v>
      </c>
      <c r="C7" s="347">
        <f t="shared" si="0"/>
        <v>7555</v>
      </c>
      <c r="D7" s="118">
        <f>'1일 운반 가능량 산출표'!E7</f>
        <v>67.680000000000007</v>
      </c>
      <c r="E7" s="347">
        <f t="shared" si="1"/>
        <v>111</v>
      </c>
      <c r="H7" s="309"/>
    </row>
    <row r="8" spans="1:10" s="126" customFormat="1" ht="33" customHeight="1">
      <c r="A8" s="115" t="str">
        <f>'1일 운반 가능량 산출표'!A8</f>
        <v>민간위탁처리
(탈수케익)</v>
      </c>
      <c r="B8" s="331">
        <v>24</v>
      </c>
      <c r="C8" s="347">
        <f>$E$29</f>
        <v>7450</v>
      </c>
      <c r="D8" s="118">
        <f>'1일 운반 가능량 산출표'!E8</f>
        <v>41.52</v>
      </c>
      <c r="E8" s="347">
        <f t="shared" si="1"/>
        <v>179</v>
      </c>
      <c r="H8" s="309"/>
    </row>
    <row r="9" spans="1:10" s="126" customFormat="1" ht="33" customHeight="1">
      <c r="A9" s="115" t="str">
        <f>'1일 운반 가능량 산출표'!A9</f>
        <v>민간위탁처리
(침사협잡물)</v>
      </c>
      <c r="B9" s="121">
        <v>24</v>
      </c>
      <c r="C9" s="347">
        <f t="shared" ref="C9:C10" si="2">$E$29</f>
        <v>7450</v>
      </c>
      <c r="D9" s="118">
        <f>'1일 운반 가능량 산출표'!E9</f>
        <v>24.24</v>
      </c>
      <c r="E9" s="347">
        <f t="shared" si="1"/>
        <v>307</v>
      </c>
      <c r="H9" s="309"/>
    </row>
    <row r="10" spans="1:10" s="126" customFormat="1" ht="33" customHeight="1">
      <c r="A10" s="115" t="str">
        <f>'1일 운반 가능량 산출표'!A10</f>
        <v>잉여슬러지 수집운반</v>
      </c>
      <c r="B10" s="353">
        <v>5</v>
      </c>
      <c r="C10" s="347">
        <f t="shared" si="2"/>
        <v>7450</v>
      </c>
      <c r="D10" s="354">
        <f>'1일 운반 가능량 산출표'!E10</f>
        <v>51.85</v>
      </c>
      <c r="E10" s="350">
        <f t="shared" si="1"/>
        <v>143</v>
      </c>
      <c r="H10" s="309"/>
    </row>
    <row r="11" spans="1:10" s="126" customFormat="1" ht="21.95" customHeight="1">
      <c r="A11" s="78" t="s">
        <v>415</v>
      </c>
      <c r="B11" s="311"/>
    </row>
    <row r="12" spans="1:10" ht="21.95" customHeight="1">
      <c r="A12" s="78"/>
    </row>
    <row r="13" spans="1:10" ht="31.5">
      <c r="A13" s="1080" t="s">
        <v>636</v>
      </c>
      <c r="B13" s="1080"/>
      <c r="C13" s="1080"/>
      <c r="D13" s="1080"/>
      <c r="E13" s="1080"/>
    </row>
    <row r="14" spans="1:10" ht="14.25" customHeight="1">
      <c r="A14" s="73"/>
      <c r="B14" s="74"/>
      <c r="C14" s="73"/>
      <c r="D14" s="73"/>
      <c r="E14" s="73"/>
    </row>
    <row r="15" spans="1:10" s="126" customFormat="1" ht="21.95" customHeight="1">
      <c r="A15" s="306" t="s">
        <v>638</v>
      </c>
      <c r="B15" s="307"/>
      <c r="C15" s="88"/>
      <c r="D15" s="88"/>
      <c r="E15" s="90" t="s">
        <v>416</v>
      </c>
      <c r="I15" s="126" t="s">
        <v>454</v>
      </c>
      <c r="J15" s="126">
        <v>300</v>
      </c>
    </row>
    <row r="16" spans="1:10" s="126" customFormat="1" ht="21.95" customHeight="1" thickBot="1">
      <c r="A16" s="269" t="s">
        <v>326</v>
      </c>
      <c r="B16" s="265" t="s">
        <v>278</v>
      </c>
      <c r="C16" s="265" t="s">
        <v>241</v>
      </c>
      <c r="D16" s="265" t="s">
        <v>423</v>
      </c>
      <c r="E16" s="265" t="s">
        <v>424</v>
      </c>
      <c r="I16" s="126" t="s">
        <v>455</v>
      </c>
      <c r="J16" s="126">
        <v>230</v>
      </c>
    </row>
    <row r="17" spans="1:10" s="126" customFormat="1" ht="21.95" customHeight="1" thickTop="1">
      <c r="A17" s="344" t="s">
        <v>417</v>
      </c>
      <c r="B17" s="333" t="s">
        <v>418</v>
      </c>
      <c r="C17" s="345">
        <f>단가표!I8</f>
        <v>114000</v>
      </c>
      <c r="D17" s="402">
        <f>차량보험료!I5</f>
        <v>296</v>
      </c>
      <c r="E17" s="345">
        <f>ROUNDDOWN(C17/D17,)</f>
        <v>385</v>
      </c>
      <c r="H17" s="309"/>
    </row>
    <row r="18" spans="1:10" s="126" customFormat="1" ht="21.95" customHeight="1">
      <c r="A18" s="115" t="s">
        <v>419</v>
      </c>
      <c r="B18" s="121" t="s">
        <v>65</v>
      </c>
      <c r="C18" s="347">
        <f>단가표!I9</f>
        <v>50400</v>
      </c>
      <c r="D18" s="403">
        <f>D17</f>
        <v>296</v>
      </c>
      <c r="E18" s="347">
        <f>ROUNDDOWN(C18/D18,)</f>
        <v>170</v>
      </c>
      <c r="H18" s="309"/>
    </row>
    <row r="19" spans="1:10" s="126" customFormat="1" ht="21.95" customHeight="1">
      <c r="A19" s="115" t="s">
        <v>420</v>
      </c>
      <c r="B19" s="121" t="s">
        <v>421</v>
      </c>
      <c r="C19" s="347">
        <v>7000</v>
      </c>
      <c r="D19" s="119">
        <v>1</v>
      </c>
      <c r="E19" s="347">
        <f>ROUNDDOWN(C19/D19,)</f>
        <v>7000</v>
      </c>
      <c r="H19" s="309"/>
    </row>
    <row r="20" spans="1:10" s="126" customFormat="1" ht="21.95" customHeight="1">
      <c r="A20" s="122" t="s">
        <v>422</v>
      </c>
      <c r="B20" s="121"/>
      <c r="C20" s="347"/>
      <c r="D20" s="119"/>
      <c r="E20" s="347">
        <f>SUM(E17:E19)</f>
        <v>7555</v>
      </c>
      <c r="H20" s="309"/>
    </row>
    <row r="21" spans="1:10" s="126" customFormat="1" ht="21.95" customHeight="1">
      <c r="A21" s="110"/>
      <c r="B21" s="311"/>
    </row>
    <row r="22" spans="1:10" ht="31.5">
      <c r="A22" s="1080" t="s">
        <v>637</v>
      </c>
      <c r="B22" s="1080"/>
      <c r="C22" s="1080"/>
      <c r="D22" s="1080"/>
      <c r="E22" s="1080"/>
    </row>
    <row r="23" spans="1:10" ht="14.25" customHeight="1">
      <c r="A23" s="73"/>
      <c r="B23" s="74"/>
      <c r="C23" s="73"/>
      <c r="D23" s="73"/>
      <c r="E23" s="73"/>
    </row>
    <row r="24" spans="1:10" s="126" customFormat="1" ht="21.95" customHeight="1">
      <c r="A24" s="306" t="s">
        <v>639</v>
      </c>
      <c r="B24" s="307"/>
      <c r="C24" s="88"/>
      <c r="D24" s="88"/>
      <c r="E24" s="90" t="s">
        <v>14</v>
      </c>
      <c r="I24" s="126" t="s">
        <v>454</v>
      </c>
      <c r="J24" s="126">
        <v>300</v>
      </c>
    </row>
    <row r="25" spans="1:10" s="126" customFormat="1" ht="21.95" customHeight="1" thickBot="1">
      <c r="A25" s="269" t="s">
        <v>326</v>
      </c>
      <c r="B25" s="265" t="s">
        <v>278</v>
      </c>
      <c r="C25" s="265" t="s">
        <v>241</v>
      </c>
      <c r="D25" s="265" t="s">
        <v>423</v>
      </c>
      <c r="E25" s="265" t="s">
        <v>424</v>
      </c>
      <c r="I25" s="126" t="s">
        <v>455</v>
      </c>
      <c r="J25" s="126">
        <v>230</v>
      </c>
    </row>
    <row r="26" spans="1:10" s="126" customFormat="1" ht="21.95" customHeight="1" thickTop="1">
      <c r="A26" s="344" t="s">
        <v>417</v>
      </c>
      <c r="B26" s="333" t="s">
        <v>418</v>
      </c>
      <c r="C26" s="345">
        <f>C17</f>
        <v>114000</v>
      </c>
      <c r="D26" s="402">
        <v>365</v>
      </c>
      <c r="E26" s="345">
        <f>ROUNDDOWN(C26/D26,)</f>
        <v>312</v>
      </c>
      <c r="H26" s="309"/>
    </row>
    <row r="27" spans="1:10" s="126" customFormat="1" ht="21.95" customHeight="1">
      <c r="A27" s="115" t="s">
        <v>419</v>
      </c>
      <c r="B27" s="121" t="s">
        <v>65</v>
      </c>
      <c r="C27" s="345">
        <f>C18</f>
        <v>50400</v>
      </c>
      <c r="D27" s="403">
        <f>D26</f>
        <v>365</v>
      </c>
      <c r="E27" s="347">
        <f>ROUNDDOWN(C27/D27,)</f>
        <v>138</v>
      </c>
      <c r="H27" s="309"/>
    </row>
    <row r="28" spans="1:10" s="126" customFormat="1" ht="21.95" customHeight="1">
      <c r="A28" s="115" t="s">
        <v>420</v>
      </c>
      <c r="B28" s="121" t="s">
        <v>421</v>
      </c>
      <c r="C28" s="345">
        <f>C19</f>
        <v>7000</v>
      </c>
      <c r="D28" s="119">
        <v>1</v>
      </c>
      <c r="E28" s="347">
        <f>ROUNDDOWN(C28/D28,)</f>
        <v>7000</v>
      </c>
      <c r="H28" s="309"/>
    </row>
    <row r="29" spans="1:10" s="126" customFormat="1" ht="21.95" customHeight="1">
      <c r="A29" s="122" t="s">
        <v>352</v>
      </c>
      <c r="B29" s="121"/>
      <c r="C29" s="347"/>
      <c r="D29" s="119"/>
      <c r="E29" s="347">
        <f>SUM(E26:E28)</f>
        <v>7450</v>
      </c>
      <c r="H29" s="309"/>
    </row>
  </sheetData>
  <mergeCells count="3">
    <mergeCell ref="A1:E1"/>
    <mergeCell ref="A13:E13"/>
    <mergeCell ref="A22:E22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>
    <oddFooter>&amp;C- &amp;P -&amp;R`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6" tint="0.59999389629810485"/>
  </sheetPr>
  <dimension ref="A1:H15"/>
  <sheetViews>
    <sheetView showGridLines="0" view="pageBreakPreview" zoomScaleNormal="80" zoomScaleSheetLayoutView="100" workbookViewId="0">
      <selection activeCell="E5" sqref="E5"/>
    </sheetView>
  </sheetViews>
  <sheetFormatPr defaultColWidth="8.88671875" defaultRowHeight="24" customHeight="1"/>
  <cols>
    <col min="1" max="1" width="22.33203125" style="72" customWidth="1"/>
    <col min="2" max="2" width="15.88671875" style="74" customWidth="1"/>
    <col min="3" max="3" width="11.77734375" style="72" customWidth="1"/>
    <col min="4" max="4" width="11.88671875" style="72" customWidth="1"/>
    <col min="5" max="5" width="11.44140625" style="72" customWidth="1"/>
    <col min="6" max="16384" width="8.88671875" style="72"/>
  </cols>
  <sheetData>
    <row r="1" spans="1:8" ht="40.5" customHeight="1">
      <c r="A1" s="1080" t="s">
        <v>66</v>
      </c>
      <c r="B1" s="1080"/>
      <c r="C1" s="1080"/>
      <c r="D1" s="1080"/>
      <c r="E1" s="1080"/>
    </row>
    <row r="2" spans="1:8" ht="21.95" customHeight="1">
      <c r="A2" s="73"/>
      <c r="C2" s="73"/>
      <c r="D2" s="73"/>
      <c r="E2" s="73"/>
    </row>
    <row r="3" spans="1:8" ht="21.95" customHeight="1">
      <c r="A3" s="75"/>
      <c r="C3" s="73"/>
      <c r="D3" s="73"/>
      <c r="E3" s="73"/>
    </row>
    <row r="4" spans="1:8" s="126" customFormat="1" ht="40.5" customHeight="1" thickBot="1">
      <c r="A4" s="269" t="s">
        <v>430</v>
      </c>
      <c r="B4" s="265" t="s">
        <v>425</v>
      </c>
      <c r="C4" s="265" t="s">
        <v>426</v>
      </c>
      <c r="D4" s="265" t="s">
        <v>427</v>
      </c>
      <c r="E4" s="265" t="s">
        <v>428</v>
      </c>
    </row>
    <row r="5" spans="1:8" s="126" customFormat="1" ht="45" customHeight="1" thickTop="1">
      <c r="A5" s="344" t="str">
        <f>내역서집계표!A6</f>
        <v xml:space="preserve"> 수도권매립지(탈수케익)</v>
      </c>
      <c r="B5" s="355">
        <f>단가산출표!B11:K11</f>
        <v>190.70000000000002</v>
      </c>
      <c r="C5" s="116">
        <f t="shared" ref="C5:C10" si="0">ROUNDDOWN(480/B5,2)</f>
        <v>2.5099999999999998</v>
      </c>
      <c r="D5" s="117">
        <v>24</v>
      </c>
      <c r="E5" s="116">
        <f t="shared" ref="E5:E10" si="1">ROUNDDOWN(C5*D5,2)</f>
        <v>60.24</v>
      </c>
      <c r="H5" s="309"/>
    </row>
    <row r="6" spans="1:8" s="126" customFormat="1" ht="45" customHeight="1">
      <c r="A6" s="115" t="str">
        <f>내역서집계표!A7</f>
        <v xml:space="preserve"> 수도권매립지(침사협잡물)</v>
      </c>
      <c r="B6" s="268">
        <f>단가산출표!J58+단가산출표!B86</f>
        <v>227.58</v>
      </c>
      <c r="C6" s="116">
        <f t="shared" si="0"/>
        <v>2.1</v>
      </c>
      <c r="D6" s="119">
        <v>24</v>
      </c>
      <c r="E6" s="118">
        <f t="shared" si="1"/>
        <v>50.4</v>
      </c>
      <c r="H6" s="309"/>
    </row>
    <row r="7" spans="1:8" s="126" customFormat="1" ht="45" customHeight="1">
      <c r="A7" s="115" t="str">
        <f>내역서집계표!A10</f>
        <v xml:space="preserve"> 수원시하수슬러지건조시설 (탈수케익)</v>
      </c>
      <c r="B7" s="268">
        <f>단가산출표!J134</f>
        <v>169.95000000000002</v>
      </c>
      <c r="C7" s="116">
        <f t="shared" si="0"/>
        <v>2.82</v>
      </c>
      <c r="D7" s="119">
        <v>24</v>
      </c>
      <c r="E7" s="118">
        <f t="shared" si="1"/>
        <v>67.680000000000007</v>
      </c>
      <c r="H7" s="309"/>
    </row>
    <row r="8" spans="1:8" s="126" customFormat="1" ht="45" customHeight="1">
      <c r="A8" s="122" t="s">
        <v>452</v>
      </c>
      <c r="B8" s="356">
        <f>단가산출표!J172</f>
        <v>277.28999999999996</v>
      </c>
      <c r="C8" s="116">
        <f t="shared" si="0"/>
        <v>1.73</v>
      </c>
      <c r="D8" s="119">
        <v>24</v>
      </c>
      <c r="E8" s="118">
        <f t="shared" si="1"/>
        <v>41.52</v>
      </c>
      <c r="H8" s="309"/>
    </row>
    <row r="9" spans="1:8" s="126" customFormat="1" ht="45" customHeight="1">
      <c r="A9" s="115" t="s">
        <v>453</v>
      </c>
      <c r="B9" s="268">
        <f>단가산출표!B200+단가산출표!J248</f>
        <v>473.09</v>
      </c>
      <c r="C9" s="116">
        <f t="shared" si="0"/>
        <v>1.01</v>
      </c>
      <c r="D9" s="119">
        <v>24</v>
      </c>
      <c r="E9" s="118">
        <f t="shared" si="1"/>
        <v>24.24</v>
      </c>
      <c r="H9" s="309"/>
    </row>
    <row r="10" spans="1:8" s="126" customFormat="1" ht="45" customHeight="1">
      <c r="A10" s="115" t="s">
        <v>429</v>
      </c>
      <c r="B10" s="353">
        <f>단가산출표!J286</f>
        <v>46.269999999999996</v>
      </c>
      <c r="C10" s="116">
        <f t="shared" si="0"/>
        <v>10.37</v>
      </c>
      <c r="D10" s="357">
        <v>5</v>
      </c>
      <c r="E10" s="351">
        <f t="shared" si="1"/>
        <v>51.85</v>
      </c>
      <c r="H10" s="309"/>
    </row>
    <row r="11" spans="1:8" ht="21.95" customHeight="1">
      <c r="A11" s="78" t="s">
        <v>67</v>
      </c>
    </row>
    <row r="12" spans="1:8" ht="21.95" customHeight="1">
      <c r="A12" s="78" t="s">
        <v>69</v>
      </c>
    </row>
    <row r="13" spans="1:8" ht="21.95" customHeight="1">
      <c r="A13" s="78" t="s">
        <v>68</v>
      </c>
    </row>
    <row r="14" spans="1:8" ht="21.95" customHeight="1">
      <c r="A14" s="78" t="s">
        <v>507</v>
      </c>
    </row>
    <row r="15" spans="1:8" ht="24" customHeight="1">
      <c r="A15" s="78" t="s">
        <v>431</v>
      </c>
    </row>
  </sheetData>
  <mergeCells count="1">
    <mergeCell ref="A1:E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>
    <oddFooter>&amp;C- &amp;P -&amp;R`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6" tint="0.59999389629810485"/>
  </sheetPr>
  <dimension ref="A1:H24"/>
  <sheetViews>
    <sheetView showGridLines="0" view="pageBreakPreview" zoomScaleNormal="80" zoomScaleSheetLayoutView="100" workbookViewId="0">
      <selection activeCell="O15" sqref="O15"/>
    </sheetView>
  </sheetViews>
  <sheetFormatPr defaultColWidth="8" defaultRowHeight="30" customHeight="1"/>
  <cols>
    <col min="1" max="1" width="44.33203125" style="69" customWidth="1"/>
    <col min="2" max="2" width="16.44140625" style="69" customWidth="1"/>
    <col min="3" max="3" width="12.6640625" style="69" customWidth="1"/>
    <col min="4" max="253" width="8" style="69"/>
    <col min="254" max="259" width="18.6640625" style="69" customWidth="1"/>
    <col min="260" max="509" width="8" style="69"/>
    <col min="510" max="515" width="18.6640625" style="69" customWidth="1"/>
    <col min="516" max="765" width="8" style="69"/>
    <col min="766" max="771" width="18.6640625" style="69" customWidth="1"/>
    <col min="772" max="1021" width="8" style="69"/>
    <col min="1022" max="1027" width="18.6640625" style="69" customWidth="1"/>
    <col min="1028" max="1277" width="8" style="69"/>
    <col min="1278" max="1283" width="18.6640625" style="69" customWidth="1"/>
    <col min="1284" max="1533" width="8" style="69"/>
    <col min="1534" max="1539" width="18.6640625" style="69" customWidth="1"/>
    <col min="1540" max="1789" width="8" style="69"/>
    <col min="1790" max="1795" width="18.6640625" style="69" customWidth="1"/>
    <col min="1796" max="2045" width="8" style="69"/>
    <col min="2046" max="2051" width="18.6640625" style="69" customWidth="1"/>
    <col min="2052" max="2301" width="8" style="69"/>
    <col min="2302" max="2307" width="18.6640625" style="69" customWidth="1"/>
    <col min="2308" max="2557" width="8" style="69"/>
    <col min="2558" max="2563" width="18.6640625" style="69" customWidth="1"/>
    <col min="2564" max="2813" width="8" style="69"/>
    <col min="2814" max="2819" width="18.6640625" style="69" customWidth="1"/>
    <col min="2820" max="3069" width="8" style="69"/>
    <col min="3070" max="3075" width="18.6640625" style="69" customWidth="1"/>
    <col min="3076" max="3325" width="8" style="69"/>
    <col min="3326" max="3331" width="18.6640625" style="69" customWidth="1"/>
    <col min="3332" max="3581" width="8" style="69"/>
    <col min="3582" max="3587" width="18.6640625" style="69" customWidth="1"/>
    <col min="3588" max="3837" width="8" style="69"/>
    <col min="3838" max="3843" width="18.6640625" style="69" customWidth="1"/>
    <col min="3844" max="4093" width="8" style="69"/>
    <col min="4094" max="4099" width="18.6640625" style="69" customWidth="1"/>
    <col min="4100" max="4349" width="8" style="69"/>
    <col min="4350" max="4355" width="18.6640625" style="69" customWidth="1"/>
    <col min="4356" max="4605" width="8" style="69"/>
    <col min="4606" max="4611" width="18.6640625" style="69" customWidth="1"/>
    <col min="4612" max="4861" width="8" style="69"/>
    <col min="4862" max="4867" width="18.6640625" style="69" customWidth="1"/>
    <col min="4868" max="5117" width="8" style="69"/>
    <col min="5118" max="5123" width="18.6640625" style="69" customWidth="1"/>
    <col min="5124" max="5373" width="8" style="69"/>
    <col min="5374" max="5379" width="18.6640625" style="69" customWidth="1"/>
    <col min="5380" max="5629" width="8" style="69"/>
    <col min="5630" max="5635" width="18.6640625" style="69" customWidth="1"/>
    <col min="5636" max="5885" width="8" style="69"/>
    <col min="5886" max="5891" width="18.6640625" style="69" customWidth="1"/>
    <col min="5892" max="6141" width="8" style="69"/>
    <col min="6142" max="6147" width="18.6640625" style="69" customWidth="1"/>
    <col min="6148" max="6397" width="8" style="69"/>
    <col min="6398" max="6403" width="18.6640625" style="69" customWidth="1"/>
    <col min="6404" max="6653" width="8" style="69"/>
    <col min="6654" max="6659" width="18.6640625" style="69" customWidth="1"/>
    <col min="6660" max="6909" width="8" style="69"/>
    <col min="6910" max="6915" width="18.6640625" style="69" customWidth="1"/>
    <col min="6916" max="7165" width="8" style="69"/>
    <col min="7166" max="7171" width="18.6640625" style="69" customWidth="1"/>
    <col min="7172" max="7421" width="8" style="69"/>
    <col min="7422" max="7427" width="18.6640625" style="69" customWidth="1"/>
    <col min="7428" max="7677" width="8" style="69"/>
    <col min="7678" max="7683" width="18.6640625" style="69" customWidth="1"/>
    <col min="7684" max="7933" width="8" style="69"/>
    <col min="7934" max="7939" width="18.6640625" style="69" customWidth="1"/>
    <col min="7940" max="8189" width="8" style="69"/>
    <col min="8190" max="8195" width="18.6640625" style="69" customWidth="1"/>
    <col min="8196" max="8445" width="8" style="69"/>
    <col min="8446" max="8451" width="18.6640625" style="69" customWidth="1"/>
    <col min="8452" max="8701" width="8" style="69"/>
    <col min="8702" max="8707" width="18.6640625" style="69" customWidth="1"/>
    <col min="8708" max="8957" width="8" style="69"/>
    <col min="8958" max="8963" width="18.6640625" style="69" customWidth="1"/>
    <col min="8964" max="9213" width="8" style="69"/>
    <col min="9214" max="9219" width="18.6640625" style="69" customWidth="1"/>
    <col min="9220" max="9469" width="8" style="69"/>
    <col min="9470" max="9475" width="18.6640625" style="69" customWidth="1"/>
    <col min="9476" max="9725" width="8" style="69"/>
    <col min="9726" max="9731" width="18.6640625" style="69" customWidth="1"/>
    <col min="9732" max="9981" width="8" style="69"/>
    <col min="9982" max="9987" width="18.6640625" style="69" customWidth="1"/>
    <col min="9988" max="10237" width="8" style="69"/>
    <col min="10238" max="10243" width="18.6640625" style="69" customWidth="1"/>
    <col min="10244" max="10493" width="8" style="69"/>
    <col min="10494" max="10499" width="18.6640625" style="69" customWidth="1"/>
    <col min="10500" max="10749" width="8" style="69"/>
    <col min="10750" max="10755" width="18.6640625" style="69" customWidth="1"/>
    <col min="10756" max="11005" width="8" style="69"/>
    <col min="11006" max="11011" width="18.6640625" style="69" customWidth="1"/>
    <col min="11012" max="11261" width="8" style="69"/>
    <col min="11262" max="11267" width="18.6640625" style="69" customWidth="1"/>
    <col min="11268" max="11517" width="8" style="69"/>
    <col min="11518" max="11523" width="18.6640625" style="69" customWidth="1"/>
    <col min="11524" max="11773" width="8" style="69"/>
    <col min="11774" max="11779" width="18.6640625" style="69" customWidth="1"/>
    <col min="11780" max="12029" width="8" style="69"/>
    <col min="12030" max="12035" width="18.6640625" style="69" customWidth="1"/>
    <col min="12036" max="12285" width="8" style="69"/>
    <col min="12286" max="12291" width="18.6640625" style="69" customWidth="1"/>
    <col min="12292" max="12541" width="8" style="69"/>
    <col min="12542" max="12547" width="18.6640625" style="69" customWidth="1"/>
    <col min="12548" max="12797" width="8" style="69"/>
    <col min="12798" max="12803" width="18.6640625" style="69" customWidth="1"/>
    <col min="12804" max="13053" width="8" style="69"/>
    <col min="13054" max="13059" width="18.6640625" style="69" customWidth="1"/>
    <col min="13060" max="13309" width="8" style="69"/>
    <col min="13310" max="13315" width="18.6640625" style="69" customWidth="1"/>
    <col min="13316" max="13565" width="8" style="69"/>
    <col min="13566" max="13571" width="18.6640625" style="69" customWidth="1"/>
    <col min="13572" max="13821" width="8" style="69"/>
    <col min="13822" max="13827" width="18.6640625" style="69" customWidth="1"/>
    <col min="13828" max="14077" width="8" style="69"/>
    <col min="14078" max="14083" width="18.6640625" style="69" customWidth="1"/>
    <col min="14084" max="14333" width="8" style="69"/>
    <col min="14334" max="14339" width="18.6640625" style="69" customWidth="1"/>
    <col min="14340" max="14589" width="8" style="69"/>
    <col min="14590" max="14595" width="18.6640625" style="69" customWidth="1"/>
    <col min="14596" max="14845" width="8" style="69"/>
    <col min="14846" max="14851" width="18.6640625" style="69" customWidth="1"/>
    <col min="14852" max="15101" width="8" style="69"/>
    <col min="15102" max="15107" width="18.6640625" style="69" customWidth="1"/>
    <col min="15108" max="15357" width="8" style="69"/>
    <col min="15358" max="15363" width="18.6640625" style="69" customWidth="1"/>
    <col min="15364" max="15613" width="8" style="69"/>
    <col min="15614" max="15619" width="18.6640625" style="69" customWidth="1"/>
    <col min="15620" max="15869" width="8" style="69"/>
    <col min="15870" max="15875" width="18.6640625" style="69" customWidth="1"/>
    <col min="15876" max="16125" width="8" style="69"/>
    <col min="16126" max="16131" width="18.6640625" style="69" customWidth="1"/>
    <col min="16132" max="16384" width="8" style="69"/>
  </cols>
  <sheetData>
    <row r="1" spans="1:3" ht="30" customHeight="1">
      <c r="A1" s="1107" t="s">
        <v>434</v>
      </c>
      <c r="B1" s="1107"/>
      <c r="C1" s="1107"/>
    </row>
    <row r="2" spans="1:3" ht="20.100000000000001" customHeight="1">
      <c r="A2" s="70"/>
    </row>
    <row r="3" spans="1:3" ht="20.100000000000001" customHeight="1">
      <c r="C3" s="71"/>
    </row>
    <row r="4" spans="1:3" s="358" customFormat="1" ht="30" customHeight="1" thickBot="1">
      <c r="A4" s="365" t="s">
        <v>520</v>
      </c>
      <c r="B4" s="365" t="s">
        <v>432</v>
      </c>
      <c r="C4" s="365" t="s">
        <v>519</v>
      </c>
    </row>
    <row r="5" spans="1:3" s="358" customFormat="1" ht="24.95" customHeight="1" thickTop="1">
      <c r="A5" s="360" t="s">
        <v>521</v>
      </c>
      <c r="B5" s="359">
        <v>0.08</v>
      </c>
      <c r="C5" s="359"/>
    </row>
    <row r="6" spans="1:3" s="358" customFormat="1" ht="24.95" customHeight="1">
      <c r="A6" s="360" t="s">
        <v>522</v>
      </c>
      <c r="B6" s="359">
        <v>0.14000000000000001</v>
      </c>
      <c r="C6" s="362"/>
    </row>
    <row r="7" spans="1:3" s="358" customFormat="1" ht="24.95" customHeight="1">
      <c r="A7" s="360" t="s">
        <v>523</v>
      </c>
      <c r="B7" s="359">
        <v>0.08</v>
      </c>
      <c r="C7" s="362"/>
    </row>
    <row r="8" spans="1:3" s="358" customFormat="1" ht="24.95" customHeight="1">
      <c r="A8" s="360" t="s">
        <v>524</v>
      </c>
      <c r="B8" s="359">
        <v>0.09</v>
      </c>
      <c r="C8" s="362"/>
    </row>
    <row r="9" spans="1:3" s="358" customFormat="1" ht="24.95" customHeight="1">
      <c r="A9" s="360" t="s">
        <v>525</v>
      </c>
      <c r="B9" s="359">
        <v>0.14000000000000001</v>
      </c>
      <c r="C9" s="362"/>
    </row>
    <row r="10" spans="1:3" s="358" customFormat="1" ht="24.95" customHeight="1">
      <c r="A10" s="360" t="s">
        <v>526</v>
      </c>
      <c r="B10" s="359">
        <v>0.08</v>
      </c>
      <c r="C10" s="362"/>
    </row>
    <row r="11" spans="1:3" s="358" customFormat="1" ht="24.95" customHeight="1">
      <c r="A11" s="360" t="s">
        <v>527</v>
      </c>
      <c r="B11" s="359">
        <v>0.12</v>
      </c>
      <c r="C11" s="362"/>
    </row>
    <row r="12" spans="1:3" s="358" customFormat="1" ht="24.95" customHeight="1">
      <c r="A12" s="360" t="s">
        <v>528</v>
      </c>
      <c r="B12" s="359">
        <v>0.06</v>
      </c>
      <c r="C12" s="362"/>
    </row>
    <row r="13" spans="1:3" s="358" customFormat="1" ht="24.95" customHeight="1">
      <c r="A13" s="360" t="s">
        <v>529</v>
      </c>
      <c r="B13" s="359">
        <v>7.0000000000000007E-2</v>
      </c>
      <c r="C13" s="362"/>
    </row>
    <row r="14" spans="1:3" s="358" customFormat="1" ht="24.95" customHeight="1">
      <c r="A14" s="360" t="s">
        <v>530</v>
      </c>
      <c r="B14" s="359">
        <v>0.08</v>
      </c>
      <c r="C14" s="362"/>
    </row>
    <row r="15" spans="1:3" s="358" customFormat="1" ht="24.95" customHeight="1">
      <c r="A15" s="360" t="s">
        <v>531</v>
      </c>
      <c r="B15" s="359">
        <v>0.11</v>
      </c>
      <c r="C15" s="362"/>
    </row>
    <row r="16" spans="1:3" s="358" customFormat="1" ht="24.95" customHeight="1">
      <c r="A16" s="361" t="s">
        <v>537</v>
      </c>
      <c r="B16" s="362">
        <v>0.1</v>
      </c>
      <c r="C16" s="362"/>
    </row>
    <row r="17" spans="1:8" s="358" customFormat="1" ht="24.95" customHeight="1">
      <c r="A17" s="360" t="s">
        <v>532</v>
      </c>
      <c r="B17" s="359">
        <v>0.09</v>
      </c>
      <c r="C17" s="362"/>
    </row>
    <row r="18" spans="1:8" s="358" customFormat="1" ht="24.95" customHeight="1">
      <c r="A18" s="360" t="s">
        <v>533</v>
      </c>
      <c r="B18" s="359">
        <v>0.08</v>
      </c>
      <c r="C18" s="362"/>
    </row>
    <row r="19" spans="1:8" s="358" customFormat="1" ht="24.95" customHeight="1">
      <c r="A19" s="360" t="s">
        <v>534</v>
      </c>
      <c r="B19" s="359">
        <v>0.05</v>
      </c>
      <c r="C19" s="362"/>
    </row>
    <row r="20" spans="1:8" s="358" customFormat="1" ht="24.95" customHeight="1">
      <c r="A20" s="360" t="s">
        <v>535</v>
      </c>
      <c r="B20" s="359">
        <v>0.1</v>
      </c>
      <c r="C20" s="362"/>
    </row>
    <row r="21" spans="1:8" s="358" customFormat="1" ht="24.95" customHeight="1">
      <c r="A21" s="363" t="s">
        <v>536</v>
      </c>
      <c r="B21" s="364">
        <v>0.06</v>
      </c>
      <c r="C21" s="364"/>
    </row>
    <row r="22" spans="1:8" s="358" customFormat="1" ht="24.95" customHeight="1">
      <c r="A22" s="358" t="s">
        <v>517</v>
      </c>
      <c r="H22" s="358" t="s">
        <v>433</v>
      </c>
    </row>
    <row r="23" spans="1:8" s="358" customFormat="1" ht="24.95" customHeight="1"/>
    <row r="24" spans="1:8" s="358" customFormat="1" ht="30" customHeight="1"/>
  </sheetData>
  <mergeCells count="1">
    <mergeCell ref="A1:C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>
    <oddFooter>&amp;C- &amp;P -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6" tint="0.59999389629810485"/>
  </sheetPr>
  <dimension ref="A1:B15"/>
  <sheetViews>
    <sheetView showGridLines="0" view="pageBreakPreview" zoomScaleNormal="80" zoomScaleSheetLayoutView="100" workbookViewId="0">
      <selection activeCell="M16" sqref="M16"/>
    </sheetView>
  </sheetViews>
  <sheetFormatPr defaultColWidth="8" defaultRowHeight="24.95" customHeight="1"/>
  <cols>
    <col min="1" max="1" width="42.21875" style="66" customWidth="1"/>
    <col min="2" max="2" width="32.5546875" style="66" customWidth="1"/>
    <col min="3" max="256" width="8" style="66"/>
    <col min="257" max="257" width="42.21875" style="66" customWidth="1"/>
    <col min="258" max="258" width="32.5546875" style="66" customWidth="1"/>
    <col min="259" max="512" width="8" style="66"/>
    <col min="513" max="513" width="42.21875" style="66" customWidth="1"/>
    <col min="514" max="514" width="32.5546875" style="66" customWidth="1"/>
    <col min="515" max="768" width="8" style="66"/>
    <col min="769" max="769" width="42.21875" style="66" customWidth="1"/>
    <col min="770" max="770" width="32.5546875" style="66" customWidth="1"/>
    <col min="771" max="1024" width="8" style="66"/>
    <col min="1025" max="1025" width="42.21875" style="66" customWidth="1"/>
    <col min="1026" max="1026" width="32.5546875" style="66" customWidth="1"/>
    <col min="1027" max="1280" width="8" style="66"/>
    <col min="1281" max="1281" width="42.21875" style="66" customWidth="1"/>
    <col min="1282" max="1282" width="32.5546875" style="66" customWidth="1"/>
    <col min="1283" max="1536" width="8" style="66"/>
    <col min="1537" max="1537" width="42.21875" style="66" customWidth="1"/>
    <col min="1538" max="1538" width="32.5546875" style="66" customWidth="1"/>
    <col min="1539" max="1792" width="8" style="66"/>
    <col min="1793" max="1793" width="42.21875" style="66" customWidth="1"/>
    <col min="1794" max="1794" width="32.5546875" style="66" customWidth="1"/>
    <col min="1795" max="2048" width="8" style="66"/>
    <col min="2049" max="2049" width="42.21875" style="66" customWidth="1"/>
    <col min="2050" max="2050" width="32.5546875" style="66" customWidth="1"/>
    <col min="2051" max="2304" width="8" style="66"/>
    <col min="2305" max="2305" width="42.21875" style="66" customWidth="1"/>
    <col min="2306" max="2306" width="32.5546875" style="66" customWidth="1"/>
    <col min="2307" max="2560" width="8" style="66"/>
    <col min="2561" max="2561" width="42.21875" style="66" customWidth="1"/>
    <col min="2562" max="2562" width="32.5546875" style="66" customWidth="1"/>
    <col min="2563" max="2816" width="8" style="66"/>
    <col min="2817" max="2817" width="42.21875" style="66" customWidth="1"/>
    <col min="2818" max="2818" width="32.5546875" style="66" customWidth="1"/>
    <col min="2819" max="3072" width="8" style="66"/>
    <col min="3073" max="3073" width="42.21875" style="66" customWidth="1"/>
    <col min="3074" max="3074" width="32.5546875" style="66" customWidth="1"/>
    <col min="3075" max="3328" width="8" style="66"/>
    <col min="3329" max="3329" width="42.21875" style="66" customWidth="1"/>
    <col min="3330" max="3330" width="32.5546875" style="66" customWidth="1"/>
    <col min="3331" max="3584" width="8" style="66"/>
    <col min="3585" max="3585" width="42.21875" style="66" customWidth="1"/>
    <col min="3586" max="3586" width="32.5546875" style="66" customWidth="1"/>
    <col min="3587" max="3840" width="8" style="66"/>
    <col min="3841" max="3841" width="42.21875" style="66" customWidth="1"/>
    <col min="3842" max="3842" width="32.5546875" style="66" customWidth="1"/>
    <col min="3843" max="4096" width="8" style="66"/>
    <col min="4097" max="4097" width="42.21875" style="66" customWidth="1"/>
    <col min="4098" max="4098" width="32.5546875" style="66" customWidth="1"/>
    <col min="4099" max="4352" width="8" style="66"/>
    <col min="4353" max="4353" width="42.21875" style="66" customWidth="1"/>
    <col min="4354" max="4354" width="32.5546875" style="66" customWidth="1"/>
    <col min="4355" max="4608" width="8" style="66"/>
    <col min="4609" max="4609" width="42.21875" style="66" customWidth="1"/>
    <col min="4610" max="4610" width="32.5546875" style="66" customWidth="1"/>
    <col min="4611" max="4864" width="8" style="66"/>
    <col min="4865" max="4865" width="42.21875" style="66" customWidth="1"/>
    <col min="4866" max="4866" width="32.5546875" style="66" customWidth="1"/>
    <col min="4867" max="5120" width="8" style="66"/>
    <col min="5121" max="5121" width="42.21875" style="66" customWidth="1"/>
    <col min="5122" max="5122" width="32.5546875" style="66" customWidth="1"/>
    <col min="5123" max="5376" width="8" style="66"/>
    <col min="5377" max="5377" width="42.21875" style="66" customWidth="1"/>
    <col min="5378" max="5378" width="32.5546875" style="66" customWidth="1"/>
    <col min="5379" max="5632" width="8" style="66"/>
    <col min="5633" max="5633" width="42.21875" style="66" customWidth="1"/>
    <col min="5634" max="5634" width="32.5546875" style="66" customWidth="1"/>
    <col min="5635" max="5888" width="8" style="66"/>
    <col min="5889" max="5889" width="42.21875" style="66" customWidth="1"/>
    <col min="5890" max="5890" width="32.5546875" style="66" customWidth="1"/>
    <col min="5891" max="6144" width="8" style="66"/>
    <col min="6145" max="6145" width="42.21875" style="66" customWidth="1"/>
    <col min="6146" max="6146" width="32.5546875" style="66" customWidth="1"/>
    <col min="6147" max="6400" width="8" style="66"/>
    <col min="6401" max="6401" width="42.21875" style="66" customWidth="1"/>
    <col min="6402" max="6402" width="32.5546875" style="66" customWidth="1"/>
    <col min="6403" max="6656" width="8" style="66"/>
    <col min="6657" max="6657" width="42.21875" style="66" customWidth="1"/>
    <col min="6658" max="6658" width="32.5546875" style="66" customWidth="1"/>
    <col min="6659" max="6912" width="8" style="66"/>
    <col min="6913" max="6913" width="42.21875" style="66" customWidth="1"/>
    <col min="6914" max="6914" width="32.5546875" style="66" customWidth="1"/>
    <col min="6915" max="7168" width="8" style="66"/>
    <col min="7169" max="7169" width="42.21875" style="66" customWidth="1"/>
    <col min="7170" max="7170" width="32.5546875" style="66" customWidth="1"/>
    <col min="7171" max="7424" width="8" style="66"/>
    <col min="7425" max="7425" width="42.21875" style="66" customWidth="1"/>
    <col min="7426" max="7426" width="32.5546875" style="66" customWidth="1"/>
    <col min="7427" max="7680" width="8" style="66"/>
    <col min="7681" max="7681" width="42.21875" style="66" customWidth="1"/>
    <col min="7682" max="7682" width="32.5546875" style="66" customWidth="1"/>
    <col min="7683" max="7936" width="8" style="66"/>
    <col min="7937" max="7937" width="42.21875" style="66" customWidth="1"/>
    <col min="7938" max="7938" width="32.5546875" style="66" customWidth="1"/>
    <col min="7939" max="8192" width="8" style="66"/>
    <col min="8193" max="8193" width="42.21875" style="66" customWidth="1"/>
    <col min="8194" max="8194" width="32.5546875" style="66" customWidth="1"/>
    <col min="8195" max="8448" width="8" style="66"/>
    <col min="8449" max="8449" width="42.21875" style="66" customWidth="1"/>
    <col min="8450" max="8450" width="32.5546875" style="66" customWidth="1"/>
    <col min="8451" max="8704" width="8" style="66"/>
    <col min="8705" max="8705" width="42.21875" style="66" customWidth="1"/>
    <col min="8706" max="8706" width="32.5546875" style="66" customWidth="1"/>
    <col min="8707" max="8960" width="8" style="66"/>
    <col min="8961" max="8961" width="42.21875" style="66" customWidth="1"/>
    <col min="8962" max="8962" width="32.5546875" style="66" customWidth="1"/>
    <col min="8963" max="9216" width="8" style="66"/>
    <col min="9217" max="9217" width="42.21875" style="66" customWidth="1"/>
    <col min="9218" max="9218" width="32.5546875" style="66" customWidth="1"/>
    <col min="9219" max="9472" width="8" style="66"/>
    <col min="9473" max="9473" width="42.21875" style="66" customWidth="1"/>
    <col min="9474" max="9474" width="32.5546875" style="66" customWidth="1"/>
    <col min="9475" max="9728" width="8" style="66"/>
    <col min="9729" max="9729" width="42.21875" style="66" customWidth="1"/>
    <col min="9730" max="9730" width="32.5546875" style="66" customWidth="1"/>
    <col min="9731" max="9984" width="8" style="66"/>
    <col min="9985" max="9985" width="42.21875" style="66" customWidth="1"/>
    <col min="9986" max="9986" width="32.5546875" style="66" customWidth="1"/>
    <col min="9987" max="10240" width="8" style="66"/>
    <col min="10241" max="10241" width="42.21875" style="66" customWidth="1"/>
    <col min="10242" max="10242" width="32.5546875" style="66" customWidth="1"/>
    <col min="10243" max="10496" width="8" style="66"/>
    <col min="10497" max="10497" width="42.21875" style="66" customWidth="1"/>
    <col min="10498" max="10498" width="32.5546875" style="66" customWidth="1"/>
    <col min="10499" max="10752" width="8" style="66"/>
    <col min="10753" max="10753" width="42.21875" style="66" customWidth="1"/>
    <col min="10754" max="10754" width="32.5546875" style="66" customWidth="1"/>
    <col min="10755" max="11008" width="8" style="66"/>
    <col min="11009" max="11009" width="42.21875" style="66" customWidth="1"/>
    <col min="11010" max="11010" width="32.5546875" style="66" customWidth="1"/>
    <col min="11011" max="11264" width="8" style="66"/>
    <col min="11265" max="11265" width="42.21875" style="66" customWidth="1"/>
    <col min="11266" max="11266" width="32.5546875" style="66" customWidth="1"/>
    <col min="11267" max="11520" width="8" style="66"/>
    <col min="11521" max="11521" width="42.21875" style="66" customWidth="1"/>
    <col min="11522" max="11522" width="32.5546875" style="66" customWidth="1"/>
    <col min="11523" max="11776" width="8" style="66"/>
    <col min="11777" max="11777" width="42.21875" style="66" customWidth="1"/>
    <col min="11778" max="11778" width="32.5546875" style="66" customWidth="1"/>
    <col min="11779" max="12032" width="8" style="66"/>
    <col min="12033" max="12033" width="42.21875" style="66" customWidth="1"/>
    <col min="12034" max="12034" width="32.5546875" style="66" customWidth="1"/>
    <col min="12035" max="12288" width="8" style="66"/>
    <col min="12289" max="12289" width="42.21875" style="66" customWidth="1"/>
    <col min="12290" max="12290" width="32.5546875" style="66" customWidth="1"/>
    <col min="12291" max="12544" width="8" style="66"/>
    <col min="12545" max="12545" width="42.21875" style="66" customWidth="1"/>
    <col min="12546" max="12546" width="32.5546875" style="66" customWidth="1"/>
    <col min="12547" max="12800" width="8" style="66"/>
    <col min="12801" max="12801" width="42.21875" style="66" customWidth="1"/>
    <col min="12802" max="12802" width="32.5546875" style="66" customWidth="1"/>
    <col min="12803" max="13056" width="8" style="66"/>
    <col min="13057" max="13057" width="42.21875" style="66" customWidth="1"/>
    <col min="13058" max="13058" width="32.5546875" style="66" customWidth="1"/>
    <col min="13059" max="13312" width="8" style="66"/>
    <col min="13313" max="13313" width="42.21875" style="66" customWidth="1"/>
    <col min="13314" max="13314" width="32.5546875" style="66" customWidth="1"/>
    <col min="13315" max="13568" width="8" style="66"/>
    <col min="13569" max="13569" width="42.21875" style="66" customWidth="1"/>
    <col min="13570" max="13570" width="32.5546875" style="66" customWidth="1"/>
    <col min="13571" max="13824" width="8" style="66"/>
    <col min="13825" max="13825" width="42.21875" style="66" customWidth="1"/>
    <col min="13826" max="13826" width="32.5546875" style="66" customWidth="1"/>
    <col min="13827" max="14080" width="8" style="66"/>
    <col min="14081" max="14081" width="42.21875" style="66" customWidth="1"/>
    <col min="14082" max="14082" width="32.5546875" style="66" customWidth="1"/>
    <col min="14083" max="14336" width="8" style="66"/>
    <col min="14337" max="14337" width="42.21875" style="66" customWidth="1"/>
    <col min="14338" max="14338" width="32.5546875" style="66" customWidth="1"/>
    <col min="14339" max="14592" width="8" style="66"/>
    <col min="14593" max="14593" width="42.21875" style="66" customWidth="1"/>
    <col min="14594" max="14594" width="32.5546875" style="66" customWidth="1"/>
    <col min="14595" max="14848" width="8" style="66"/>
    <col min="14849" max="14849" width="42.21875" style="66" customWidth="1"/>
    <col min="14850" max="14850" width="32.5546875" style="66" customWidth="1"/>
    <col min="14851" max="15104" width="8" style="66"/>
    <col min="15105" max="15105" width="42.21875" style="66" customWidth="1"/>
    <col min="15106" max="15106" width="32.5546875" style="66" customWidth="1"/>
    <col min="15107" max="15360" width="8" style="66"/>
    <col min="15361" max="15361" width="42.21875" style="66" customWidth="1"/>
    <col min="15362" max="15362" width="32.5546875" style="66" customWidth="1"/>
    <col min="15363" max="15616" width="8" style="66"/>
    <col min="15617" max="15617" width="42.21875" style="66" customWidth="1"/>
    <col min="15618" max="15618" width="32.5546875" style="66" customWidth="1"/>
    <col min="15619" max="15872" width="8" style="66"/>
    <col min="15873" max="15873" width="42.21875" style="66" customWidth="1"/>
    <col min="15874" max="15874" width="32.5546875" style="66" customWidth="1"/>
    <col min="15875" max="16128" width="8" style="66"/>
    <col min="16129" max="16129" width="42.21875" style="66" customWidth="1"/>
    <col min="16130" max="16130" width="32.5546875" style="66" customWidth="1"/>
    <col min="16131" max="16384" width="8" style="66"/>
  </cols>
  <sheetData>
    <row r="1" spans="1:2" s="63" customFormat="1" ht="26.25" customHeight="1">
      <c r="A1" s="1108" t="s">
        <v>435</v>
      </c>
      <c r="B1" s="1108"/>
    </row>
    <row r="2" spans="1:2" ht="20.100000000000001" customHeight="1">
      <c r="A2" s="64"/>
      <c r="B2" s="65"/>
    </row>
    <row r="3" spans="1:2" ht="20.100000000000001" customHeight="1">
      <c r="A3" s="67"/>
      <c r="B3" s="68"/>
    </row>
    <row r="4" spans="1:2" s="366" customFormat="1" ht="39.75" customHeight="1" thickBot="1">
      <c r="A4" s="375" t="s">
        <v>70</v>
      </c>
      <c r="B4" s="376" t="s">
        <v>71</v>
      </c>
    </row>
    <row r="5" spans="1:2" s="366" customFormat="1" ht="21.95" customHeight="1" thickTop="1">
      <c r="A5" s="367"/>
      <c r="B5" s="368"/>
    </row>
    <row r="6" spans="1:2" s="366" customFormat="1" ht="21.95" customHeight="1">
      <c r="A6" s="373" t="s">
        <v>436</v>
      </c>
      <c r="B6" s="369">
        <v>15</v>
      </c>
    </row>
    <row r="7" spans="1:2" s="366" customFormat="1" ht="21.95" customHeight="1">
      <c r="A7" s="373"/>
      <c r="B7" s="369"/>
    </row>
    <row r="8" spans="1:2" s="366" customFormat="1" ht="21.95" customHeight="1">
      <c r="A8" s="373" t="s">
        <v>437</v>
      </c>
      <c r="B8" s="369">
        <v>25</v>
      </c>
    </row>
    <row r="9" spans="1:2" s="366" customFormat="1" ht="21.95" customHeight="1">
      <c r="A9" s="373"/>
      <c r="B9" s="369"/>
    </row>
    <row r="10" spans="1:2" s="366" customFormat="1" ht="21.95" customHeight="1">
      <c r="A10" s="374" t="s">
        <v>438</v>
      </c>
      <c r="B10" s="370">
        <v>10</v>
      </c>
    </row>
    <row r="11" spans="1:2" s="366" customFormat="1" ht="21.95" customHeight="1">
      <c r="A11" s="373"/>
      <c r="B11" s="369"/>
    </row>
    <row r="12" spans="1:2" s="366" customFormat="1" ht="21.95" customHeight="1">
      <c r="A12" s="373" t="s">
        <v>439</v>
      </c>
      <c r="B12" s="369">
        <v>10</v>
      </c>
    </row>
    <row r="13" spans="1:2" s="366" customFormat="1" ht="21.95" customHeight="1">
      <c r="A13" s="371"/>
      <c r="B13" s="372"/>
    </row>
    <row r="14" spans="1:2" s="366" customFormat="1" ht="20.100000000000001" customHeight="1">
      <c r="A14" s="358" t="s">
        <v>517</v>
      </c>
    </row>
    <row r="15" spans="1:2" s="366" customFormat="1" ht="20.100000000000001" customHeight="1"/>
  </sheetData>
  <mergeCells count="1">
    <mergeCell ref="A1:B1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>
    <oddFooter>&amp;C- &amp;P -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6" tint="0.59999389629810485"/>
    <outlinePr summaryRight="0"/>
  </sheetPr>
  <dimension ref="A1:K32"/>
  <sheetViews>
    <sheetView showGridLines="0" view="pageBreakPreview" zoomScaleNormal="80" zoomScaleSheetLayoutView="100" workbookViewId="0">
      <selection activeCell="H10" sqref="H10"/>
    </sheetView>
  </sheetViews>
  <sheetFormatPr defaultColWidth="7.109375" defaultRowHeight="22.9" customHeight="1"/>
  <cols>
    <col min="1" max="1" width="11.88671875" style="45" customWidth="1"/>
    <col min="2" max="2" width="11.33203125" style="46" customWidth="1"/>
    <col min="3" max="3" width="5.6640625" style="47" customWidth="1"/>
    <col min="4" max="9" width="14.109375" style="49" customWidth="1"/>
    <col min="10" max="10" width="17.77734375" style="44" customWidth="1"/>
    <col min="11" max="247" width="7.109375" style="44"/>
    <col min="248" max="249" width="15.77734375" style="44" customWidth="1"/>
    <col min="250" max="250" width="5.77734375" style="44" customWidth="1"/>
    <col min="251" max="252" width="16" style="44" customWidth="1"/>
    <col min="253" max="253" width="8.77734375" style="44" customWidth="1"/>
    <col min="254" max="254" width="16" style="44" customWidth="1"/>
    <col min="255" max="255" width="8.77734375" style="44" customWidth="1"/>
    <col min="256" max="256" width="16" style="44" customWidth="1"/>
    <col min="257" max="257" width="7.109375" style="44" customWidth="1"/>
    <col min="258" max="258" width="11.109375" style="44" customWidth="1"/>
    <col min="259" max="503" width="7.109375" style="44"/>
    <col min="504" max="505" width="15.77734375" style="44" customWidth="1"/>
    <col min="506" max="506" width="5.77734375" style="44" customWidth="1"/>
    <col min="507" max="508" width="16" style="44" customWidth="1"/>
    <col min="509" max="509" width="8.77734375" style="44" customWidth="1"/>
    <col min="510" max="510" width="16" style="44" customWidth="1"/>
    <col min="511" max="511" width="8.77734375" style="44" customWidth="1"/>
    <col min="512" max="512" width="16" style="44" customWidth="1"/>
    <col min="513" max="513" width="7.109375" style="44" customWidth="1"/>
    <col min="514" max="514" width="11.109375" style="44" customWidth="1"/>
    <col min="515" max="759" width="7.109375" style="44"/>
    <col min="760" max="761" width="15.77734375" style="44" customWidth="1"/>
    <col min="762" max="762" width="5.77734375" style="44" customWidth="1"/>
    <col min="763" max="764" width="16" style="44" customWidth="1"/>
    <col min="765" max="765" width="8.77734375" style="44" customWidth="1"/>
    <col min="766" max="766" width="16" style="44" customWidth="1"/>
    <col min="767" max="767" width="8.77734375" style="44" customWidth="1"/>
    <col min="768" max="768" width="16" style="44" customWidth="1"/>
    <col min="769" max="769" width="7.109375" style="44" customWidth="1"/>
    <col min="770" max="770" width="11.109375" style="44" customWidth="1"/>
    <col min="771" max="1015" width="7.109375" style="44"/>
    <col min="1016" max="1017" width="15.77734375" style="44" customWidth="1"/>
    <col min="1018" max="1018" width="5.77734375" style="44" customWidth="1"/>
    <col min="1019" max="1020" width="16" style="44" customWidth="1"/>
    <col min="1021" max="1021" width="8.77734375" style="44" customWidth="1"/>
    <col min="1022" max="1022" width="16" style="44" customWidth="1"/>
    <col min="1023" max="1023" width="8.77734375" style="44" customWidth="1"/>
    <col min="1024" max="1024" width="16" style="44" customWidth="1"/>
    <col min="1025" max="1025" width="7.109375" style="44" customWidth="1"/>
    <col min="1026" max="1026" width="11.109375" style="44" customWidth="1"/>
    <col min="1027" max="1271" width="7.109375" style="44"/>
    <col min="1272" max="1273" width="15.77734375" style="44" customWidth="1"/>
    <col min="1274" max="1274" width="5.77734375" style="44" customWidth="1"/>
    <col min="1275" max="1276" width="16" style="44" customWidth="1"/>
    <col min="1277" max="1277" width="8.77734375" style="44" customWidth="1"/>
    <col min="1278" max="1278" width="16" style="44" customWidth="1"/>
    <col min="1279" max="1279" width="8.77734375" style="44" customWidth="1"/>
    <col min="1280" max="1280" width="16" style="44" customWidth="1"/>
    <col min="1281" max="1281" width="7.109375" style="44" customWidth="1"/>
    <col min="1282" max="1282" width="11.109375" style="44" customWidth="1"/>
    <col min="1283" max="1527" width="7.109375" style="44"/>
    <col min="1528" max="1529" width="15.77734375" style="44" customWidth="1"/>
    <col min="1530" max="1530" width="5.77734375" style="44" customWidth="1"/>
    <col min="1531" max="1532" width="16" style="44" customWidth="1"/>
    <col min="1533" max="1533" width="8.77734375" style="44" customWidth="1"/>
    <col min="1534" max="1534" width="16" style="44" customWidth="1"/>
    <col min="1535" max="1535" width="8.77734375" style="44" customWidth="1"/>
    <col min="1536" max="1536" width="16" style="44" customWidth="1"/>
    <col min="1537" max="1537" width="7.109375" style="44" customWidth="1"/>
    <col min="1538" max="1538" width="11.109375" style="44" customWidth="1"/>
    <col min="1539" max="1783" width="7.109375" style="44"/>
    <col min="1784" max="1785" width="15.77734375" style="44" customWidth="1"/>
    <col min="1786" max="1786" width="5.77734375" style="44" customWidth="1"/>
    <col min="1787" max="1788" width="16" style="44" customWidth="1"/>
    <col min="1789" max="1789" width="8.77734375" style="44" customWidth="1"/>
    <col min="1790" max="1790" width="16" style="44" customWidth="1"/>
    <col min="1791" max="1791" width="8.77734375" style="44" customWidth="1"/>
    <col min="1792" max="1792" width="16" style="44" customWidth="1"/>
    <col min="1793" max="1793" width="7.109375" style="44" customWidth="1"/>
    <col min="1794" max="1794" width="11.109375" style="44" customWidth="1"/>
    <col min="1795" max="2039" width="7.109375" style="44"/>
    <col min="2040" max="2041" width="15.77734375" style="44" customWidth="1"/>
    <col min="2042" max="2042" width="5.77734375" style="44" customWidth="1"/>
    <col min="2043" max="2044" width="16" style="44" customWidth="1"/>
    <col min="2045" max="2045" width="8.77734375" style="44" customWidth="1"/>
    <col min="2046" max="2046" width="16" style="44" customWidth="1"/>
    <col min="2047" max="2047" width="8.77734375" style="44" customWidth="1"/>
    <col min="2048" max="2048" width="16" style="44" customWidth="1"/>
    <col min="2049" max="2049" width="7.109375" style="44" customWidth="1"/>
    <col min="2050" max="2050" width="11.109375" style="44" customWidth="1"/>
    <col min="2051" max="2295" width="7.109375" style="44"/>
    <col min="2296" max="2297" width="15.77734375" style="44" customWidth="1"/>
    <col min="2298" max="2298" width="5.77734375" style="44" customWidth="1"/>
    <col min="2299" max="2300" width="16" style="44" customWidth="1"/>
    <col min="2301" max="2301" width="8.77734375" style="44" customWidth="1"/>
    <col min="2302" max="2302" width="16" style="44" customWidth="1"/>
    <col min="2303" max="2303" width="8.77734375" style="44" customWidth="1"/>
    <col min="2304" max="2304" width="16" style="44" customWidth="1"/>
    <col min="2305" max="2305" width="7.109375" style="44" customWidth="1"/>
    <col min="2306" max="2306" width="11.109375" style="44" customWidth="1"/>
    <col min="2307" max="2551" width="7.109375" style="44"/>
    <col min="2552" max="2553" width="15.77734375" style="44" customWidth="1"/>
    <col min="2554" max="2554" width="5.77734375" style="44" customWidth="1"/>
    <col min="2555" max="2556" width="16" style="44" customWidth="1"/>
    <col min="2557" max="2557" width="8.77734375" style="44" customWidth="1"/>
    <col min="2558" max="2558" width="16" style="44" customWidth="1"/>
    <col min="2559" max="2559" width="8.77734375" style="44" customWidth="1"/>
    <col min="2560" max="2560" width="16" style="44" customWidth="1"/>
    <col min="2561" max="2561" width="7.109375" style="44" customWidth="1"/>
    <col min="2562" max="2562" width="11.109375" style="44" customWidth="1"/>
    <col min="2563" max="2807" width="7.109375" style="44"/>
    <col min="2808" max="2809" width="15.77734375" style="44" customWidth="1"/>
    <col min="2810" max="2810" width="5.77734375" style="44" customWidth="1"/>
    <col min="2811" max="2812" width="16" style="44" customWidth="1"/>
    <col min="2813" max="2813" width="8.77734375" style="44" customWidth="1"/>
    <col min="2814" max="2814" width="16" style="44" customWidth="1"/>
    <col min="2815" max="2815" width="8.77734375" style="44" customWidth="1"/>
    <col min="2816" max="2816" width="16" style="44" customWidth="1"/>
    <col min="2817" max="2817" width="7.109375" style="44" customWidth="1"/>
    <col min="2818" max="2818" width="11.109375" style="44" customWidth="1"/>
    <col min="2819" max="3063" width="7.109375" style="44"/>
    <col min="3064" max="3065" width="15.77734375" style="44" customWidth="1"/>
    <col min="3066" max="3066" width="5.77734375" style="44" customWidth="1"/>
    <col min="3067" max="3068" width="16" style="44" customWidth="1"/>
    <col min="3069" max="3069" width="8.77734375" style="44" customWidth="1"/>
    <col min="3070" max="3070" width="16" style="44" customWidth="1"/>
    <col min="3071" max="3071" width="8.77734375" style="44" customWidth="1"/>
    <col min="3072" max="3072" width="16" style="44" customWidth="1"/>
    <col min="3073" max="3073" width="7.109375" style="44" customWidth="1"/>
    <col min="3074" max="3074" width="11.109375" style="44" customWidth="1"/>
    <col min="3075" max="3319" width="7.109375" style="44"/>
    <col min="3320" max="3321" width="15.77734375" style="44" customWidth="1"/>
    <col min="3322" max="3322" width="5.77734375" style="44" customWidth="1"/>
    <col min="3323" max="3324" width="16" style="44" customWidth="1"/>
    <col min="3325" max="3325" width="8.77734375" style="44" customWidth="1"/>
    <col min="3326" max="3326" width="16" style="44" customWidth="1"/>
    <col min="3327" max="3327" width="8.77734375" style="44" customWidth="1"/>
    <col min="3328" max="3328" width="16" style="44" customWidth="1"/>
    <col min="3329" max="3329" width="7.109375" style="44" customWidth="1"/>
    <col min="3330" max="3330" width="11.109375" style="44" customWidth="1"/>
    <col min="3331" max="3575" width="7.109375" style="44"/>
    <col min="3576" max="3577" width="15.77734375" style="44" customWidth="1"/>
    <col min="3578" max="3578" width="5.77734375" style="44" customWidth="1"/>
    <col min="3579" max="3580" width="16" style="44" customWidth="1"/>
    <col min="3581" max="3581" width="8.77734375" style="44" customWidth="1"/>
    <col min="3582" max="3582" width="16" style="44" customWidth="1"/>
    <col min="3583" max="3583" width="8.77734375" style="44" customWidth="1"/>
    <col min="3584" max="3584" width="16" style="44" customWidth="1"/>
    <col min="3585" max="3585" width="7.109375" style="44" customWidth="1"/>
    <col min="3586" max="3586" width="11.109375" style="44" customWidth="1"/>
    <col min="3587" max="3831" width="7.109375" style="44"/>
    <col min="3832" max="3833" width="15.77734375" style="44" customWidth="1"/>
    <col min="3834" max="3834" width="5.77734375" style="44" customWidth="1"/>
    <col min="3835" max="3836" width="16" style="44" customWidth="1"/>
    <col min="3837" max="3837" width="8.77734375" style="44" customWidth="1"/>
    <col min="3838" max="3838" width="16" style="44" customWidth="1"/>
    <col min="3839" max="3839" width="8.77734375" style="44" customWidth="1"/>
    <col min="3840" max="3840" width="16" style="44" customWidth="1"/>
    <col min="3841" max="3841" width="7.109375" style="44" customWidth="1"/>
    <col min="3842" max="3842" width="11.109375" style="44" customWidth="1"/>
    <col min="3843" max="4087" width="7.109375" style="44"/>
    <col min="4088" max="4089" width="15.77734375" style="44" customWidth="1"/>
    <col min="4090" max="4090" width="5.77734375" style="44" customWidth="1"/>
    <col min="4091" max="4092" width="16" style="44" customWidth="1"/>
    <col min="4093" max="4093" width="8.77734375" style="44" customWidth="1"/>
    <col min="4094" max="4094" width="16" style="44" customWidth="1"/>
    <col min="4095" max="4095" width="8.77734375" style="44" customWidth="1"/>
    <col min="4096" max="4096" width="16" style="44" customWidth="1"/>
    <col min="4097" max="4097" width="7.109375" style="44" customWidth="1"/>
    <col min="4098" max="4098" width="11.109375" style="44" customWidth="1"/>
    <col min="4099" max="4343" width="7.109375" style="44"/>
    <col min="4344" max="4345" width="15.77734375" style="44" customWidth="1"/>
    <col min="4346" max="4346" width="5.77734375" style="44" customWidth="1"/>
    <col min="4347" max="4348" width="16" style="44" customWidth="1"/>
    <col min="4349" max="4349" width="8.77734375" style="44" customWidth="1"/>
    <col min="4350" max="4350" width="16" style="44" customWidth="1"/>
    <col min="4351" max="4351" width="8.77734375" style="44" customWidth="1"/>
    <col min="4352" max="4352" width="16" style="44" customWidth="1"/>
    <col min="4353" max="4353" width="7.109375" style="44" customWidth="1"/>
    <col min="4354" max="4354" width="11.109375" style="44" customWidth="1"/>
    <col min="4355" max="4599" width="7.109375" style="44"/>
    <col min="4600" max="4601" width="15.77734375" style="44" customWidth="1"/>
    <col min="4602" max="4602" width="5.77734375" style="44" customWidth="1"/>
    <col min="4603" max="4604" width="16" style="44" customWidth="1"/>
    <col min="4605" max="4605" width="8.77734375" style="44" customWidth="1"/>
    <col min="4606" max="4606" width="16" style="44" customWidth="1"/>
    <col min="4607" max="4607" width="8.77734375" style="44" customWidth="1"/>
    <col min="4608" max="4608" width="16" style="44" customWidth="1"/>
    <col min="4609" max="4609" width="7.109375" style="44" customWidth="1"/>
    <col min="4610" max="4610" width="11.109375" style="44" customWidth="1"/>
    <col min="4611" max="4855" width="7.109375" style="44"/>
    <col min="4856" max="4857" width="15.77734375" style="44" customWidth="1"/>
    <col min="4858" max="4858" width="5.77734375" style="44" customWidth="1"/>
    <col min="4859" max="4860" width="16" style="44" customWidth="1"/>
    <col min="4861" max="4861" width="8.77734375" style="44" customWidth="1"/>
    <col min="4862" max="4862" width="16" style="44" customWidth="1"/>
    <col min="4863" max="4863" width="8.77734375" style="44" customWidth="1"/>
    <col min="4864" max="4864" width="16" style="44" customWidth="1"/>
    <col min="4865" max="4865" width="7.109375" style="44" customWidth="1"/>
    <col min="4866" max="4866" width="11.109375" style="44" customWidth="1"/>
    <col min="4867" max="5111" width="7.109375" style="44"/>
    <col min="5112" max="5113" width="15.77734375" style="44" customWidth="1"/>
    <col min="5114" max="5114" width="5.77734375" style="44" customWidth="1"/>
    <col min="5115" max="5116" width="16" style="44" customWidth="1"/>
    <col min="5117" max="5117" width="8.77734375" style="44" customWidth="1"/>
    <col min="5118" max="5118" width="16" style="44" customWidth="1"/>
    <col min="5119" max="5119" width="8.77734375" style="44" customWidth="1"/>
    <col min="5120" max="5120" width="16" style="44" customWidth="1"/>
    <col min="5121" max="5121" width="7.109375" style="44" customWidth="1"/>
    <col min="5122" max="5122" width="11.109375" style="44" customWidth="1"/>
    <col min="5123" max="5367" width="7.109375" style="44"/>
    <col min="5368" max="5369" width="15.77734375" style="44" customWidth="1"/>
    <col min="5370" max="5370" width="5.77734375" style="44" customWidth="1"/>
    <col min="5371" max="5372" width="16" style="44" customWidth="1"/>
    <col min="5373" max="5373" width="8.77734375" style="44" customWidth="1"/>
    <col min="5374" max="5374" width="16" style="44" customWidth="1"/>
    <col min="5375" max="5375" width="8.77734375" style="44" customWidth="1"/>
    <col min="5376" max="5376" width="16" style="44" customWidth="1"/>
    <col min="5377" max="5377" width="7.109375" style="44" customWidth="1"/>
    <col min="5378" max="5378" width="11.109375" style="44" customWidth="1"/>
    <col min="5379" max="5623" width="7.109375" style="44"/>
    <col min="5624" max="5625" width="15.77734375" style="44" customWidth="1"/>
    <col min="5626" max="5626" width="5.77734375" style="44" customWidth="1"/>
    <col min="5627" max="5628" width="16" style="44" customWidth="1"/>
    <col min="5629" max="5629" width="8.77734375" style="44" customWidth="1"/>
    <col min="5630" max="5630" width="16" style="44" customWidth="1"/>
    <col min="5631" max="5631" width="8.77734375" style="44" customWidth="1"/>
    <col min="5632" max="5632" width="16" style="44" customWidth="1"/>
    <col min="5633" max="5633" width="7.109375" style="44" customWidth="1"/>
    <col min="5634" max="5634" width="11.109375" style="44" customWidth="1"/>
    <col min="5635" max="5879" width="7.109375" style="44"/>
    <col min="5880" max="5881" width="15.77734375" style="44" customWidth="1"/>
    <col min="5882" max="5882" width="5.77734375" style="44" customWidth="1"/>
    <col min="5883" max="5884" width="16" style="44" customWidth="1"/>
    <col min="5885" max="5885" width="8.77734375" style="44" customWidth="1"/>
    <col min="5886" max="5886" width="16" style="44" customWidth="1"/>
    <col min="5887" max="5887" width="8.77734375" style="44" customWidth="1"/>
    <col min="5888" max="5888" width="16" style="44" customWidth="1"/>
    <col min="5889" max="5889" width="7.109375" style="44" customWidth="1"/>
    <col min="5890" max="5890" width="11.109375" style="44" customWidth="1"/>
    <col min="5891" max="6135" width="7.109375" style="44"/>
    <col min="6136" max="6137" width="15.77734375" style="44" customWidth="1"/>
    <col min="6138" max="6138" width="5.77734375" style="44" customWidth="1"/>
    <col min="6139" max="6140" width="16" style="44" customWidth="1"/>
    <col min="6141" max="6141" width="8.77734375" style="44" customWidth="1"/>
    <col min="6142" max="6142" width="16" style="44" customWidth="1"/>
    <col min="6143" max="6143" width="8.77734375" style="44" customWidth="1"/>
    <col min="6144" max="6144" width="16" style="44" customWidth="1"/>
    <col min="6145" max="6145" width="7.109375" style="44" customWidth="1"/>
    <col min="6146" max="6146" width="11.109375" style="44" customWidth="1"/>
    <col min="6147" max="6391" width="7.109375" style="44"/>
    <col min="6392" max="6393" width="15.77734375" style="44" customWidth="1"/>
    <col min="6394" max="6394" width="5.77734375" style="44" customWidth="1"/>
    <col min="6395" max="6396" width="16" style="44" customWidth="1"/>
    <col min="6397" max="6397" width="8.77734375" style="44" customWidth="1"/>
    <col min="6398" max="6398" width="16" style="44" customWidth="1"/>
    <col min="6399" max="6399" width="8.77734375" style="44" customWidth="1"/>
    <col min="6400" max="6400" width="16" style="44" customWidth="1"/>
    <col min="6401" max="6401" width="7.109375" style="44" customWidth="1"/>
    <col min="6402" max="6402" width="11.109375" style="44" customWidth="1"/>
    <col min="6403" max="6647" width="7.109375" style="44"/>
    <col min="6648" max="6649" width="15.77734375" style="44" customWidth="1"/>
    <col min="6650" max="6650" width="5.77734375" style="44" customWidth="1"/>
    <col min="6651" max="6652" width="16" style="44" customWidth="1"/>
    <col min="6653" max="6653" width="8.77734375" style="44" customWidth="1"/>
    <col min="6654" max="6654" width="16" style="44" customWidth="1"/>
    <col min="6655" max="6655" width="8.77734375" style="44" customWidth="1"/>
    <col min="6656" max="6656" width="16" style="44" customWidth="1"/>
    <col min="6657" max="6657" width="7.109375" style="44" customWidth="1"/>
    <col min="6658" max="6658" width="11.109375" style="44" customWidth="1"/>
    <col min="6659" max="6903" width="7.109375" style="44"/>
    <col min="6904" max="6905" width="15.77734375" style="44" customWidth="1"/>
    <col min="6906" max="6906" width="5.77734375" style="44" customWidth="1"/>
    <col min="6907" max="6908" width="16" style="44" customWidth="1"/>
    <col min="6909" max="6909" width="8.77734375" style="44" customWidth="1"/>
    <col min="6910" max="6910" width="16" style="44" customWidth="1"/>
    <col min="6911" max="6911" width="8.77734375" style="44" customWidth="1"/>
    <col min="6912" max="6912" width="16" style="44" customWidth="1"/>
    <col min="6913" max="6913" width="7.109375" style="44" customWidth="1"/>
    <col min="6914" max="6914" width="11.109375" style="44" customWidth="1"/>
    <col min="6915" max="7159" width="7.109375" style="44"/>
    <col min="7160" max="7161" width="15.77734375" style="44" customWidth="1"/>
    <col min="7162" max="7162" width="5.77734375" style="44" customWidth="1"/>
    <col min="7163" max="7164" width="16" style="44" customWidth="1"/>
    <col min="7165" max="7165" width="8.77734375" style="44" customWidth="1"/>
    <col min="7166" max="7166" width="16" style="44" customWidth="1"/>
    <col min="7167" max="7167" width="8.77734375" style="44" customWidth="1"/>
    <col min="7168" max="7168" width="16" style="44" customWidth="1"/>
    <col min="7169" max="7169" width="7.109375" style="44" customWidth="1"/>
    <col min="7170" max="7170" width="11.109375" style="44" customWidth="1"/>
    <col min="7171" max="7415" width="7.109375" style="44"/>
    <col min="7416" max="7417" width="15.77734375" style="44" customWidth="1"/>
    <col min="7418" max="7418" width="5.77734375" style="44" customWidth="1"/>
    <col min="7419" max="7420" width="16" style="44" customWidth="1"/>
    <col min="7421" max="7421" width="8.77734375" style="44" customWidth="1"/>
    <col min="7422" max="7422" width="16" style="44" customWidth="1"/>
    <col min="7423" max="7423" width="8.77734375" style="44" customWidth="1"/>
    <col min="7424" max="7424" width="16" style="44" customWidth="1"/>
    <col min="7425" max="7425" width="7.109375" style="44" customWidth="1"/>
    <col min="7426" max="7426" width="11.109375" style="44" customWidth="1"/>
    <col min="7427" max="7671" width="7.109375" style="44"/>
    <col min="7672" max="7673" width="15.77734375" style="44" customWidth="1"/>
    <col min="7674" max="7674" width="5.77734375" style="44" customWidth="1"/>
    <col min="7675" max="7676" width="16" style="44" customWidth="1"/>
    <col min="7677" max="7677" width="8.77734375" style="44" customWidth="1"/>
    <col min="7678" max="7678" width="16" style="44" customWidth="1"/>
    <col min="7679" max="7679" width="8.77734375" style="44" customWidth="1"/>
    <col min="7680" max="7680" width="16" style="44" customWidth="1"/>
    <col min="7681" max="7681" width="7.109375" style="44" customWidth="1"/>
    <col min="7682" max="7682" width="11.109375" style="44" customWidth="1"/>
    <col min="7683" max="7927" width="7.109375" style="44"/>
    <col min="7928" max="7929" width="15.77734375" style="44" customWidth="1"/>
    <col min="7930" max="7930" width="5.77734375" style="44" customWidth="1"/>
    <col min="7931" max="7932" width="16" style="44" customWidth="1"/>
    <col min="7933" max="7933" width="8.77734375" style="44" customWidth="1"/>
    <col min="7934" max="7934" width="16" style="44" customWidth="1"/>
    <col min="7935" max="7935" width="8.77734375" style="44" customWidth="1"/>
    <col min="7936" max="7936" width="16" style="44" customWidth="1"/>
    <col min="7937" max="7937" width="7.109375" style="44" customWidth="1"/>
    <col min="7938" max="7938" width="11.109375" style="44" customWidth="1"/>
    <col min="7939" max="8183" width="7.109375" style="44"/>
    <col min="8184" max="8185" width="15.77734375" style="44" customWidth="1"/>
    <col min="8186" max="8186" width="5.77734375" style="44" customWidth="1"/>
    <col min="8187" max="8188" width="16" style="44" customWidth="1"/>
    <col min="8189" max="8189" width="8.77734375" style="44" customWidth="1"/>
    <col min="8190" max="8190" width="16" style="44" customWidth="1"/>
    <col min="8191" max="8191" width="8.77734375" style="44" customWidth="1"/>
    <col min="8192" max="8192" width="16" style="44" customWidth="1"/>
    <col min="8193" max="8193" width="7.109375" style="44" customWidth="1"/>
    <col min="8194" max="8194" width="11.109375" style="44" customWidth="1"/>
    <col min="8195" max="8439" width="7.109375" style="44"/>
    <col min="8440" max="8441" width="15.77734375" style="44" customWidth="1"/>
    <col min="8442" max="8442" width="5.77734375" style="44" customWidth="1"/>
    <col min="8443" max="8444" width="16" style="44" customWidth="1"/>
    <col min="8445" max="8445" width="8.77734375" style="44" customWidth="1"/>
    <col min="8446" max="8446" width="16" style="44" customWidth="1"/>
    <col min="8447" max="8447" width="8.77734375" style="44" customWidth="1"/>
    <col min="8448" max="8448" width="16" style="44" customWidth="1"/>
    <col min="8449" max="8449" width="7.109375" style="44" customWidth="1"/>
    <col min="8450" max="8450" width="11.109375" style="44" customWidth="1"/>
    <col min="8451" max="8695" width="7.109375" style="44"/>
    <col min="8696" max="8697" width="15.77734375" style="44" customWidth="1"/>
    <col min="8698" max="8698" width="5.77734375" style="44" customWidth="1"/>
    <col min="8699" max="8700" width="16" style="44" customWidth="1"/>
    <col min="8701" max="8701" width="8.77734375" style="44" customWidth="1"/>
    <col min="8702" max="8702" width="16" style="44" customWidth="1"/>
    <col min="8703" max="8703" width="8.77734375" style="44" customWidth="1"/>
    <col min="8704" max="8704" width="16" style="44" customWidth="1"/>
    <col min="8705" max="8705" width="7.109375" style="44" customWidth="1"/>
    <col min="8706" max="8706" width="11.109375" style="44" customWidth="1"/>
    <col min="8707" max="8951" width="7.109375" style="44"/>
    <col min="8952" max="8953" width="15.77734375" style="44" customWidth="1"/>
    <col min="8954" max="8954" width="5.77734375" style="44" customWidth="1"/>
    <col min="8955" max="8956" width="16" style="44" customWidth="1"/>
    <col min="8957" max="8957" width="8.77734375" style="44" customWidth="1"/>
    <col min="8958" max="8958" width="16" style="44" customWidth="1"/>
    <col min="8959" max="8959" width="8.77734375" style="44" customWidth="1"/>
    <col min="8960" max="8960" width="16" style="44" customWidth="1"/>
    <col min="8961" max="8961" width="7.109375" style="44" customWidth="1"/>
    <col min="8962" max="8962" width="11.109375" style="44" customWidth="1"/>
    <col min="8963" max="9207" width="7.109375" style="44"/>
    <col min="9208" max="9209" width="15.77734375" style="44" customWidth="1"/>
    <col min="9210" max="9210" width="5.77734375" style="44" customWidth="1"/>
    <col min="9211" max="9212" width="16" style="44" customWidth="1"/>
    <col min="9213" max="9213" width="8.77734375" style="44" customWidth="1"/>
    <col min="9214" max="9214" width="16" style="44" customWidth="1"/>
    <col min="9215" max="9215" width="8.77734375" style="44" customWidth="1"/>
    <col min="9216" max="9216" width="16" style="44" customWidth="1"/>
    <col min="9217" max="9217" width="7.109375" style="44" customWidth="1"/>
    <col min="9218" max="9218" width="11.109375" style="44" customWidth="1"/>
    <col min="9219" max="9463" width="7.109375" style="44"/>
    <col min="9464" max="9465" width="15.77734375" style="44" customWidth="1"/>
    <col min="9466" max="9466" width="5.77734375" style="44" customWidth="1"/>
    <col min="9467" max="9468" width="16" style="44" customWidth="1"/>
    <col min="9469" max="9469" width="8.77734375" style="44" customWidth="1"/>
    <col min="9470" max="9470" width="16" style="44" customWidth="1"/>
    <col min="9471" max="9471" width="8.77734375" style="44" customWidth="1"/>
    <col min="9472" max="9472" width="16" style="44" customWidth="1"/>
    <col min="9473" max="9473" width="7.109375" style="44" customWidth="1"/>
    <col min="9474" max="9474" width="11.109375" style="44" customWidth="1"/>
    <col min="9475" max="9719" width="7.109375" style="44"/>
    <col min="9720" max="9721" width="15.77734375" style="44" customWidth="1"/>
    <col min="9722" max="9722" width="5.77734375" style="44" customWidth="1"/>
    <col min="9723" max="9724" width="16" style="44" customWidth="1"/>
    <col min="9725" max="9725" width="8.77734375" style="44" customWidth="1"/>
    <col min="9726" max="9726" width="16" style="44" customWidth="1"/>
    <col min="9727" max="9727" width="8.77734375" style="44" customWidth="1"/>
    <col min="9728" max="9728" width="16" style="44" customWidth="1"/>
    <col min="9729" max="9729" width="7.109375" style="44" customWidth="1"/>
    <col min="9730" max="9730" width="11.109375" style="44" customWidth="1"/>
    <col min="9731" max="9975" width="7.109375" style="44"/>
    <col min="9976" max="9977" width="15.77734375" style="44" customWidth="1"/>
    <col min="9978" max="9978" width="5.77734375" style="44" customWidth="1"/>
    <col min="9979" max="9980" width="16" style="44" customWidth="1"/>
    <col min="9981" max="9981" width="8.77734375" style="44" customWidth="1"/>
    <col min="9982" max="9982" width="16" style="44" customWidth="1"/>
    <col min="9983" max="9983" width="8.77734375" style="44" customWidth="1"/>
    <col min="9984" max="9984" width="16" style="44" customWidth="1"/>
    <col min="9985" max="9985" width="7.109375" style="44" customWidth="1"/>
    <col min="9986" max="9986" width="11.109375" style="44" customWidth="1"/>
    <col min="9987" max="10231" width="7.109375" style="44"/>
    <col min="10232" max="10233" width="15.77734375" style="44" customWidth="1"/>
    <col min="10234" max="10234" width="5.77734375" style="44" customWidth="1"/>
    <col min="10235" max="10236" width="16" style="44" customWidth="1"/>
    <col min="10237" max="10237" width="8.77734375" style="44" customWidth="1"/>
    <col min="10238" max="10238" width="16" style="44" customWidth="1"/>
    <col min="10239" max="10239" width="8.77734375" style="44" customWidth="1"/>
    <col min="10240" max="10240" width="16" style="44" customWidth="1"/>
    <col min="10241" max="10241" width="7.109375" style="44" customWidth="1"/>
    <col min="10242" max="10242" width="11.109375" style="44" customWidth="1"/>
    <col min="10243" max="10487" width="7.109375" style="44"/>
    <col min="10488" max="10489" width="15.77734375" style="44" customWidth="1"/>
    <col min="10490" max="10490" width="5.77734375" style="44" customWidth="1"/>
    <col min="10491" max="10492" width="16" style="44" customWidth="1"/>
    <col min="10493" max="10493" width="8.77734375" style="44" customWidth="1"/>
    <col min="10494" max="10494" width="16" style="44" customWidth="1"/>
    <col min="10495" max="10495" width="8.77734375" style="44" customWidth="1"/>
    <col min="10496" max="10496" width="16" style="44" customWidth="1"/>
    <col min="10497" max="10497" width="7.109375" style="44" customWidth="1"/>
    <col min="10498" max="10498" width="11.109375" style="44" customWidth="1"/>
    <col min="10499" max="10743" width="7.109375" style="44"/>
    <col min="10744" max="10745" width="15.77734375" style="44" customWidth="1"/>
    <col min="10746" max="10746" width="5.77734375" style="44" customWidth="1"/>
    <col min="10747" max="10748" width="16" style="44" customWidth="1"/>
    <col min="10749" max="10749" width="8.77734375" style="44" customWidth="1"/>
    <col min="10750" max="10750" width="16" style="44" customWidth="1"/>
    <col min="10751" max="10751" width="8.77734375" style="44" customWidth="1"/>
    <col min="10752" max="10752" width="16" style="44" customWidth="1"/>
    <col min="10753" max="10753" width="7.109375" style="44" customWidth="1"/>
    <col min="10754" max="10754" width="11.109375" style="44" customWidth="1"/>
    <col min="10755" max="10999" width="7.109375" style="44"/>
    <col min="11000" max="11001" width="15.77734375" style="44" customWidth="1"/>
    <col min="11002" max="11002" width="5.77734375" style="44" customWidth="1"/>
    <col min="11003" max="11004" width="16" style="44" customWidth="1"/>
    <col min="11005" max="11005" width="8.77734375" style="44" customWidth="1"/>
    <col min="11006" max="11006" width="16" style="44" customWidth="1"/>
    <col min="11007" max="11007" width="8.77734375" style="44" customWidth="1"/>
    <col min="11008" max="11008" width="16" style="44" customWidth="1"/>
    <col min="11009" max="11009" width="7.109375" style="44" customWidth="1"/>
    <col min="11010" max="11010" width="11.109375" style="44" customWidth="1"/>
    <col min="11011" max="11255" width="7.109375" style="44"/>
    <col min="11256" max="11257" width="15.77734375" style="44" customWidth="1"/>
    <col min="11258" max="11258" width="5.77734375" style="44" customWidth="1"/>
    <col min="11259" max="11260" width="16" style="44" customWidth="1"/>
    <col min="11261" max="11261" width="8.77734375" style="44" customWidth="1"/>
    <col min="11262" max="11262" width="16" style="44" customWidth="1"/>
    <col min="11263" max="11263" width="8.77734375" style="44" customWidth="1"/>
    <col min="11264" max="11264" width="16" style="44" customWidth="1"/>
    <col min="11265" max="11265" width="7.109375" style="44" customWidth="1"/>
    <col min="11266" max="11266" width="11.109375" style="44" customWidth="1"/>
    <col min="11267" max="11511" width="7.109375" style="44"/>
    <col min="11512" max="11513" width="15.77734375" style="44" customWidth="1"/>
    <col min="11514" max="11514" width="5.77734375" style="44" customWidth="1"/>
    <col min="11515" max="11516" width="16" style="44" customWidth="1"/>
    <col min="11517" max="11517" width="8.77734375" style="44" customWidth="1"/>
    <col min="11518" max="11518" width="16" style="44" customWidth="1"/>
    <col min="11519" max="11519" width="8.77734375" style="44" customWidth="1"/>
    <col min="11520" max="11520" width="16" style="44" customWidth="1"/>
    <col min="11521" max="11521" width="7.109375" style="44" customWidth="1"/>
    <col min="11522" max="11522" width="11.109375" style="44" customWidth="1"/>
    <col min="11523" max="11767" width="7.109375" style="44"/>
    <col min="11768" max="11769" width="15.77734375" style="44" customWidth="1"/>
    <col min="11770" max="11770" width="5.77734375" style="44" customWidth="1"/>
    <col min="11771" max="11772" width="16" style="44" customWidth="1"/>
    <col min="11773" max="11773" width="8.77734375" style="44" customWidth="1"/>
    <col min="11774" max="11774" width="16" style="44" customWidth="1"/>
    <col min="11775" max="11775" width="8.77734375" style="44" customWidth="1"/>
    <col min="11776" max="11776" width="16" style="44" customWidth="1"/>
    <col min="11777" max="11777" width="7.109375" style="44" customWidth="1"/>
    <col min="11778" max="11778" width="11.109375" style="44" customWidth="1"/>
    <col min="11779" max="12023" width="7.109375" style="44"/>
    <col min="12024" max="12025" width="15.77734375" style="44" customWidth="1"/>
    <col min="12026" max="12026" width="5.77734375" style="44" customWidth="1"/>
    <col min="12027" max="12028" width="16" style="44" customWidth="1"/>
    <col min="12029" max="12029" width="8.77734375" style="44" customWidth="1"/>
    <col min="12030" max="12030" width="16" style="44" customWidth="1"/>
    <col min="12031" max="12031" width="8.77734375" style="44" customWidth="1"/>
    <col min="12032" max="12032" width="16" style="44" customWidth="1"/>
    <col min="12033" max="12033" width="7.109375" style="44" customWidth="1"/>
    <col min="12034" max="12034" width="11.109375" style="44" customWidth="1"/>
    <col min="12035" max="12279" width="7.109375" style="44"/>
    <col min="12280" max="12281" width="15.77734375" style="44" customWidth="1"/>
    <col min="12282" max="12282" width="5.77734375" style="44" customWidth="1"/>
    <col min="12283" max="12284" width="16" style="44" customWidth="1"/>
    <col min="12285" max="12285" width="8.77734375" style="44" customWidth="1"/>
    <col min="12286" max="12286" width="16" style="44" customWidth="1"/>
    <col min="12287" max="12287" width="8.77734375" style="44" customWidth="1"/>
    <col min="12288" max="12288" width="16" style="44" customWidth="1"/>
    <col min="12289" max="12289" width="7.109375" style="44" customWidth="1"/>
    <col min="12290" max="12290" width="11.109375" style="44" customWidth="1"/>
    <col min="12291" max="12535" width="7.109375" style="44"/>
    <col min="12536" max="12537" width="15.77734375" style="44" customWidth="1"/>
    <col min="12538" max="12538" width="5.77734375" style="44" customWidth="1"/>
    <col min="12539" max="12540" width="16" style="44" customWidth="1"/>
    <col min="12541" max="12541" width="8.77734375" style="44" customWidth="1"/>
    <col min="12542" max="12542" width="16" style="44" customWidth="1"/>
    <col min="12543" max="12543" width="8.77734375" style="44" customWidth="1"/>
    <col min="12544" max="12544" width="16" style="44" customWidth="1"/>
    <col min="12545" max="12545" width="7.109375" style="44" customWidth="1"/>
    <col min="12546" max="12546" width="11.109375" style="44" customWidth="1"/>
    <col min="12547" max="12791" width="7.109375" style="44"/>
    <col min="12792" max="12793" width="15.77734375" style="44" customWidth="1"/>
    <col min="12794" max="12794" width="5.77734375" style="44" customWidth="1"/>
    <col min="12795" max="12796" width="16" style="44" customWidth="1"/>
    <col min="12797" max="12797" width="8.77734375" style="44" customWidth="1"/>
    <col min="12798" max="12798" width="16" style="44" customWidth="1"/>
    <col min="12799" max="12799" width="8.77734375" style="44" customWidth="1"/>
    <col min="12800" max="12800" width="16" style="44" customWidth="1"/>
    <col min="12801" max="12801" width="7.109375" style="44" customWidth="1"/>
    <col min="12802" max="12802" width="11.109375" style="44" customWidth="1"/>
    <col min="12803" max="13047" width="7.109375" style="44"/>
    <col min="13048" max="13049" width="15.77734375" style="44" customWidth="1"/>
    <col min="13050" max="13050" width="5.77734375" style="44" customWidth="1"/>
    <col min="13051" max="13052" width="16" style="44" customWidth="1"/>
    <col min="13053" max="13053" width="8.77734375" style="44" customWidth="1"/>
    <col min="13054" max="13054" width="16" style="44" customWidth="1"/>
    <col min="13055" max="13055" width="8.77734375" style="44" customWidth="1"/>
    <col min="13056" max="13056" width="16" style="44" customWidth="1"/>
    <col min="13057" max="13057" width="7.109375" style="44" customWidth="1"/>
    <col min="13058" max="13058" width="11.109375" style="44" customWidth="1"/>
    <col min="13059" max="13303" width="7.109375" style="44"/>
    <col min="13304" max="13305" width="15.77734375" style="44" customWidth="1"/>
    <col min="13306" max="13306" width="5.77734375" style="44" customWidth="1"/>
    <col min="13307" max="13308" width="16" style="44" customWidth="1"/>
    <col min="13309" max="13309" width="8.77734375" style="44" customWidth="1"/>
    <col min="13310" max="13310" width="16" style="44" customWidth="1"/>
    <col min="13311" max="13311" width="8.77734375" style="44" customWidth="1"/>
    <col min="13312" max="13312" width="16" style="44" customWidth="1"/>
    <col min="13313" max="13313" width="7.109375" style="44" customWidth="1"/>
    <col min="13314" max="13314" width="11.109375" style="44" customWidth="1"/>
    <col min="13315" max="13559" width="7.109375" style="44"/>
    <col min="13560" max="13561" width="15.77734375" style="44" customWidth="1"/>
    <col min="13562" max="13562" width="5.77734375" style="44" customWidth="1"/>
    <col min="13563" max="13564" width="16" style="44" customWidth="1"/>
    <col min="13565" max="13565" width="8.77734375" style="44" customWidth="1"/>
    <col min="13566" max="13566" width="16" style="44" customWidth="1"/>
    <col min="13567" max="13567" width="8.77734375" style="44" customWidth="1"/>
    <col min="13568" max="13568" width="16" style="44" customWidth="1"/>
    <col min="13569" max="13569" width="7.109375" style="44" customWidth="1"/>
    <col min="13570" max="13570" width="11.109375" style="44" customWidth="1"/>
    <col min="13571" max="13815" width="7.109375" style="44"/>
    <col min="13816" max="13817" width="15.77734375" style="44" customWidth="1"/>
    <col min="13818" max="13818" width="5.77734375" style="44" customWidth="1"/>
    <col min="13819" max="13820" width="16" style="44" customWidth="1"/>
    <col min="13821" max="13821" width="8.77734375" style="44" customWidth="1"/>
    <col min="13822" max="13822" width="16" style="44" customWidth="1"/>
    <col min="13823" max="13823" width="8.77734375" style="44" customWidth="1"/>
    <col min="13824" max="13824" width="16" style="44" customWidth="1"/>
    <col min="13825" max="13825" width="7.109375" style="44" customWidth="1"/>
    <col min="13826" max="13826" width="11.109375" style="44" customWidth="1"/>
    <col min="13827" max="14071" width="7.109375" style="44"/>
    <col min="14072" max="14073" width="15.77734375" style="44" customWidth="1"/>
    <col min="14074" max="14074" width="5.77734375" style="44" customWidth="1"/>
    <col min="14075" max="14076" width="16" style="44" customWidth="1"/>
    <col min="14077" max="14077" width="8.77734375" style="44" customWidth="1"/>
    <col min="14078" max="14078" width="16" style="44" customWidth="1"/>
    <col min="14079" max="14079" width="8.77734375" style="44" customWidth="1"/>
    <col min="14080" max="14080" width="16" style="44" customWidth="1"/>
    <col min="14081" max="14081" width="7.109375" style="44" customWidth="1"/>
    <col min="14082" max="14082" width="11.109375" style="44" customWidth="1"/>
    <col min="14083" max="14327" width="7.109375" style="44"/>
    <col min="14328" max="14329" width="15.77734375" style="44" customWidth="1"/>
    <col min="14330" max="14330" width="5.77734375" style="44" customWidth="1"/>
    <col min="14331" max="14332" width="16" style="44" customWidth="1"/>
    <col min="14333" max="14333" width="8.77734375" style="44" customWidth="1"/>
    <col min="14334" max="14334" width="16" style="44" customWidth="1"/>
    <col min="14335" max="14335" width="8.77734375" style="44" customWidth="1"/>
    <col min="14336" max="14336" width="16" style="44" customWidth="1"/>
    <col min="14337" max="14337" width="7.109375" style="44" customWidth="1"/>
    <col min="14338" max="14338" width="11.109375" style="44" customWidth="1"/>
    <col min="14339" max="14583" width="7.109375" style="44"/>
    <col min="14584" max="14585" width="15.77734375" style="44" customWidth="1"/>
    <col min="14586" max="14586" width="5.77734375" style="44" customWidth="1"/>
    <col min="14587" max="14588" width="16" style="44" customWidth="1"/>
    <col min="14589" max="14589" width="8.77734375" style="44" customWidth="1"/>
    <col min="14590" max="14590" width="16" style="44" customWidth="1"/>
    <col min="14591" max="14591" width="8.77734375" style="44" customWidth="1"/>
    <col min="14592" max="14592" width="16" style="44" customWidth="1"/>
    <col min="14593" max="14593" width="7.109375" style="44" customWidth="1"/>
    <col min="14594" max="14594" width="11.109375" style="44" customWidth="1"/>
    <col min="14595" max="14839" width="7.109375" style="44"/>
    <col min="14840" max="14841" width="15.77734375" style="44" customWidth="1"/>
    <col min="14842" max="14842" width="5.77734375" style="44" customWidth="1"/>
    <col min="14843" max="14844" width="16" style="44" customWidth="1"/>
    <col min="14845" max="14845" width="8.77734375" style="44" customWidth="1"/>
    <col min="14846" max="14846" width="16" style="44" customWidth="1"/>
    <col min="14847" max="14847" width="8.77734375" style="44" customWidth="1"/>
    <col min="14848" max="14848" width="16" style="44" customWidth="1"/>
    <col min="14849" max="14849" width="7.109375" style="44" customWidth="1"/>
    <col min="14850" max="14850" width="11.109375" style="44" customWidth="1"/>
    <col min="14851" max="15095" width="7.109375" style="44"/>
    <col min="15096" max="15097" width="15.77734375" style="44" customWidth="1"/>
    <col min="15098" max="15098" width="5.77734375" style="44" customWidth="1"/>
    <col min="15099" max="15100" width="16" style="44" customWidth="1"/>
    <col min="15101" max="15101" width="8.77734375" style="44" customWidth="1"/>
    <col min="15102" max="15102" width="16" style="44" customWidth="1"/>
    <col min="15103" max="15103" width="8.77734375" style="44" customWidth="1"/>
    <col min="15104" max="15104" width="16" style="44" customWidth="1"/>
    <col min="15105" max="15105" width="7.109375" style="44" customWidth="1"/>
    <col min="15106" max="15106" width="11.109375" style="44" customWidth="1"/>
    <col min="15107" max="15351" width="7.109375" style="44"/>
    <col min="15352" max="15353" width="15.77734375" style="44" customWidth="1"/>
    <col min="15354" max="15354" width="5.77734375" style="44" customWidth="1"/>
    <col min="15355" max="15356" width="16" style="44" customWidth="1"/>
    <col min="15357" max="15357" width="8.77734375" style="44" customWidth="1"/>
    <col min="15358" max="15358" width="16" style="44" customWidth="1"/>
    <col min="15359" max="15359" width="8.77734375" style="44" customWidth="1"/>
    <col min="15360" max="15360" width="16" style="44" customWidth="1"/>
    <col min="15361" max="15361" width="7.109375" style="44" customWidth="1"/>
    <col min="15362" max="15362" width="11.109375" style="44" customWidth="1"/>
    <col min="15363" max="15607" width="7.109375" style="44"/>
    <col min="15608" max="15609" width="15.77734375" style="44" customWidth="1"/>
    <col min="15610" max="15610" width="5.77734375" style="44" customWidth="1"/>
    <col min="15611" max="15612" width="16" style="44" customWidth="1"/>
    <col min="15613" max="15613" width="8.77734375" style="44" customWidth="1"/>
    <col min="15614" max="15614" width="16" style="44" customWidth="1"/>
    <col min="15615" max="15615" width="8.77734375" style="44" customWidth="1"/>
    <col min="15616" max="15616" width="16" style="44" customWidth="1"/>
    <col min="15617" max="15617" width="7.109375" style="44" customWidth="1"/>
    <col min="15618" max="15618" width="11.109375" style="44" customWidth="1"/>
    <col min="15619" max="15863" width="7.109375" style="44"/>
    <col min="15864" max="15865" width="15.77734375" style="44" customWidth="1"/>
    <col min="15866" max="15866" width="5.77734375" style="44" customWidth="1"/>
    <col min="15867" max="15868" width="16" style="44" customWidth="1"/>
    <col min="15869" max="15869" width="8.77734375" style="44" customWidth="1"/>
    <col min="15870" max="15870" width="16" style="44" customWidth="1"/>
    <col min="15871" max="15871" width="8.77734375" style="44" customWidth="1"/>
    <col min="15872" max="15872" width="16" style="44" customWidth="1"/>
    <col min="15873" max="15873" width="7.109375" style="44" customWidth="1"/>
    <col min="15874" max="15874" width="11.109375" style="44" customWidth="1"/>
    <col min="15875" max="16119" width="7.109375" style="44"/>
    <col min="16120" max="16121" width="15.77734375" style="44" customWidth="1"/>
    <col min="16122" max="16122" width="5.77734375" style="44" customWidth="1"/>
    <col min="16123" max="16124" width="16" style="44" customWidth="1"/>
    <col min="16125" max="16125" width="8.77734375" style="44" customWidth="1"/>
    <col min="16126" max="16126" width="16" style="44" customWidth="1"/>
    <col min="16127" max="16127" width="8.77734375" style="44" customWidth="1"/>
    <col min="16128" max="16128" width="16" style="44" customWidth="1"/>
    <col min="16129" max="16129" width="7.109375" style="44" customWidth="1"/>
    <col min="16130" max="16130" width="11.109375" style="44" customWidth="1"/>
    <col min="16131" max="16384" width="7.109375" style="44"/>
  </cols>
  <sheetData>
    <row r="1" spans="1:11" ht="30" customHeight="1">
      <c r="A1" s="1109" t="s">
        <v>146</v>
      </c>
      <c r="B1" s="1109"/>
      <c r="C1" s="1109"/>
      <c r="D1" s="1109"/>
      <c r="E1" s="1109"/>
      <c r="F1" s="1109"/>
      <c r="G1" s="1109"/>
      <c r="H1" s="1109"/>
      <c r="I1" s="1109"/>
    </row>
    <row r="2" spans="1:11" ht="15" customHeight="1">
      <c r="K2" s="50"/>
    </row>
    <row r="3" spans="1:11" ht="24.95" customHeight="1">
      <c r="A3" s="44"/>
      <c r="B3" s="53"/>
      <c r="C3" s="54"/>
      <c r="D3" s="56"/>
      <c r="E3" s="56"/>
      <c r="F3" s="56"/>
      <c r="G3" s="56"/>
      <c r="H3" s="56"/>
      <c r="I3" s="377" t="s">
        <v>2</v>
      </c>
      <c r="K3" s="50"/>
    </row>
    <row r="4" spans="1:11" ht="33.75" customHeight="1">
      <c r="A4" s="1110" t="s">
        <v>440</v>
      </c>
      <c r="B4" s="1112" t="s">
        <v>441</v>
      </c>
      <c r="C4" s="1114" t="s">
        <v>0</v>
      </c>
      <c r="D4" s="1118" t="s">
        <v>702</v>
      </c>
      <c r="E4" s="1118" t="s">
        <v>646</v>
      </c>
      <c r="F4" s="1118" t="s">
        <v>647</v>
      </c>
      <c r="G4" s="1118" t="s">
        <v>648</v>
      </c>
      <c r="H4" s="1118" t="s">
        <v>442</v>
      </c>
      <c r="I4" s="1116" t="s">
        <v>443</v>
      </c>
      <c r="K4" s="50"/>
    </row>
    <row r="5" spans="1:11" ht="33.75" customHeight="1" thickBot="1">
      <c r="A5" s="1111"/>
      <c r="B5" s="1113"/>
      <c r="C5" s="1115"/>
      <c r="D5" s="1120"/>
      <c r="E5" s="1120"/>
      <c r="F5" s="1120"/>
      <c r="G5" s="1119"/>
      <c r="H5" s="1120"/>
      <c r="I5" s="1117"/>
      <c r="K5" s="50"/>
    </row>
    <row r="6" spans="1:11" ht="20.100000000000001" customHeight="1" thickTop="1">
      <c r="A6" s="379"/>
      <c r="B6" s="380"/>
      <c r="C6" s="381"/>
      <c r="D6" s="382"/>
      <c r="E6" s="382"/>
      <c r="F6" s="382"/>
      <c r="G6" s="382"/>
      <c r="H6" s="383"/>
      <c r="I6" s="382"/>
    </row>
    <row r="7" spans="1:11" s="388" customFormat="1" ht="43.5" customHeight="1">
      <c r="A7" s="384" t="s">
        <v>445</v>
      </c>
      <c r="B7" s="508"/>
      <c r="C7" s="509" t="s">
        <v>344</v>
      </c>
      <c r="D7" s="447">
        <v>1394.5</v>
      </c>
      <c r="E7" s="447">
        <v>1748</v>
      </c>
      <c r="F7" s="447">
        <v>1550</v>
      </c>
      <c r="G7" s="447"/>
      <c r="H7" s="510"/>
      <c r="I7" s="839">
        <f>MIN(D7:H7)</f>
        <v>1394.5</v>
      </c>
    </row>
    <row r="8" spans="1:11" s="388" customFormat="1" ht="43.5" customHeight="1">
      <c r="A8" s="384" t="s">
        <v>446</v>
      </c>
      <c r="B8" s="385" t="s">
        <v>147</v>
      </c>
      <c r="C8" s="386" t="s">
        <v>148</v>
      </c>
      <c r="D8" s="387"/>
      <c r="E8" s="387"/>
      <c r="F8" s="387"/>
      <c r="G8" s="389"/>
      <c r="H8" s="506">
        <f>9500*12</f>
        <v>114000</v>
      </c>
      <c r="I8" s="389">
        <f>MIN(D8:H8)</f>
        <v>114000</v>
      </c>
    </row>
    <row r="9" spans="1:11" s="388" customFormat="1" ht="43.5" customHeight="1">
      <c r="A9" s="384" t="s">
        <v>447</v>
      </c>
      <c r="B9" s="385"/>
      <c r="C9" s="386" t="s">
        <v>149</v>
      </c>
      <c r="D9" s="387"/>
      <c r="E9" s="387"/>
      <c r="F9" s="387"/>
      <c r="G9" s="389"/>
      <c r="H9" s="390">
        <f>4200*12</f>
        <v>50400</v>
      </c>
      <c r="I9" s="389">
        <f>MIN(D9:H9)</f>
        <v>50400</v>
      </c>
    </row>
    <row r="10" spans="1:11" s="388" customFormat="1" ht="43.5" customHeight="1">
      <c r="A10" s="391" t="s">
        <v>448</v>
      </c>
      <c r="B10" s="392" t="s">
        <v>608</v>
      </c>
      <c r="C10" s="386" t="s">
        <v>444</v>
      </c>
      <c r="D10" s="387"/>
      <c r="E10" s="387"/>
      <c r="F10" s="387"/>
      <c r="G10" s="389">
        <v>240685</v>
      </c>
      <c r="H10" s="390"/>
      <c r="I10" s="389">
        <f>MIN(D10:H10)</f>
        <v>240685</v>
      </c>
    </row>
    <row r="11" spans="1:11" s="388" customFormat="1" ht="43.5" customHeight="1">
      <c r="A11" s="391" t="s">
        <v>542</v>
      </c>
      <c r="B11" s="392" t="s">
        <v>608</v>
      </c>
      <c r="C11" s="386" t="s">
        <v>444</v>
      </c>
      <c r="D11" s="387"/>
      <c r="E11" s="387"/>
      <c r="F11" s="387"/>
      <c r="G11" s="389">
        <v>279824</v>
      </c>
      <c r="H11" s="390"/>
      <c r="I11" s="389">
        <f>MIN(D11:H11)</f>
        <v>279824</v>
      </c>
    </row>
    <row r="12" spans="1:11" s="388" customFormat="1" ht="20.100000000000001" customHeight="1">
      <c r="A12" s="393"/>
      <c r="B12" s="394"/>
      <c r="C12" s="395"/>
      <c r="D12" s="396"/>
      <c r="E12" s="396"/>
      <c r="F12" s="396"/>
      <c r="G12" s="396"/>
      <c r="H12" s="397"/>
      <c r="I12" s="396"/>
    </row>
    <row r="13" spans="1:11" ht="22.9" customHeight="1">
      <c r="A13" s="398" t="s">
        <v>664</v>
      </c>
      <c r="B13" s="53"/>
      <c r="C13" s="54"/>
      <c r="D13" s="56"/>
      <c r="E13" s="56"/>
      <c r="F13" s="56"/>
      <c r="G13" s="56"/>
      <c r="H13" s="56"/>
      <c r="I13" s="56"/>
    </row>
    <row r="14" spans="1:11" s="51" customFormat="1" ht="22.9" customHeight="1">
      <c r="A14" s="52"/>
      <c r="B14" s="58"/>
      <c r="C14" s="59"/>
      <c r="D14" s="61"/>
      <c r="E14" s="61"/>
      <c r="F14" s="61"/>
      <c r="G14" s="61"/>
      <c r="H14" s="61"/>
      <c r="I14" s="61"/>
    </row>
    <row r="15" spans="1:11" s="51" customFormat="1" ht="22.9" customHeight="1">
      <c r="A15" s="58"/>
      <c r="B15" s="58"/>
      <c r="C15" s="59"/>
      <c r="D15" s="61"/>
      <c r="E15" s="61"/>
      <c r="F15" s="61"/>
      <c r="G15" s="61"/>
      <c r="H15" s="61"/>
      <c r="I15" s="61"/>
    </row>
    <row r="16" spans="1:11" s="51" customFormat="1" ht="22.9" customHeight="1">
      <c r="A16" s="58"/>
      <c r="B16" s="58"/>
      <c r="C16" s="59"/>
      <c r="D16" s="61"/>
      <c r="E16" s="61"/>
      <c r="F16" s="61"/>
      <c r="G16" s="61"/>
      <c r="H16" s="61"/>
      <c r="I16" s="61"/>
    </row>
    <row r="17" spans="1:9" s="51" customFormat="1" ht="22.9" customHeight="1">
      <c r="A17" s="58"/>
      <c r="B17" s="58"/>
      <c r="C17" s="59"/>
      <c r="D17" s="61"/>
      <c r="E17" s="61"/>
      <c r="F17" s="61"/>
      <c r="G17" s="61"/>
      <c r="H17" s="61"/>
      <c r="I17" s="61"/>
    </row>
    <row r="18" spans="1:9" s="51" customFormat="1" ht="22.9" customHeight="1">
      <c r="A18" s="62"/>
      <c r="B18" s="58"/>
      <c r="C18" s="59"/>
      <c r="D18" s="61"/>
      <c r="E18" s="61"/>
      <c r="F18" s="61"/>
      <c r="G18" s="61"/>
      <c r="H18" s="61"/>
      <c r="I18" s="61"/>
    </row>
    <row r="19" spans="1:9" s="51" customFormat="1" ht="22.9" customHeight="1">
      <c r="A19" s="62"/>
      <c r="B19" s="58"/>
      <c r="C19" s="59"/>
      <c r="D19" s="61"/>
      <c r="E19" s="61"/>
      <c r="F19" s="61"/>
      <c r="G19" s="61"/>
      <c r="H19" s="61"/>
      <c r="I19" s="61"/>
    </row>
    <row r="20" spans="1:9" s="51" customFormat="1" ht="22.9" customHeight="1">
      <c r="A20" s="62"/>
      <c r="B20" s="58"/>
      <c r="C20" s="59"/>
      <c r="D20" s="61"/>
      <c r="E20" s="61"/>
      <c r="F20" s="61"/>
      <c r="G20" s="61"/>
      <c r="H20" s="61"/>
      <c r="I20" s="61"/>
    </row>
    <row r="21" spans="1:9" s="51" customFormat="1" ht="22.9" customHeight="1">
      <c r="A21" s="62"/>
      <c r="B21" s="58"/>
      <c r="C21" s="59"/>
      <c r="D21" s="61"/>
      <c r="E21" s="61"/>
      <c r="F21" s="61"/>
      <c r="G21" s="61"/>
      <c r="H21" s="61"/>
      <c r="I21" s="61"/>
    </row>
    <row r="22" spans="1:9" s="51" customFormat="1" ht="22.9" customHeight="1">
      <c r="A22" s="62"/>
      <c r="B22" s="58"/>
      <c r="C22" s="59"/>
      <c r="D22" s="61"/>
      <c r="E22" s="61"/>
      <c r="F22" s="61"/>
      <c r="G22" s="61"/>
      <c r="H22" s="61"/>
      <c r="I22" s="61"/>
    </row>
    <row r="23" spans="1:9" s="51" customFormat="1" ht="22.9" customHeight="1">
      <c r="A23" s="62"/>
      <c r="B23" s="58"/>
      <c r="C23" s="59"/>
      <c r="D23" s="61"/>
      <c r="E23" s="61"/>
      <c r="F23" s="61"/>
      <c r="G23" s="61"/>
      <c r="H23" s="61"/>
      <c r="I23" s="61"/>
    </row>
    <row r="24" spans="1:9" s="51" customFormat="1" ht="22.9" customHeight="1">
      <c r="A24" s="62"/>
      <c r="B24" s="58"/>
      <c r="C24" s="59"/>
      <c r="D24" s="61"/>
      <c r="E24" s="61"/>
      <c r="F24" s="61"/>
      <c r="G24" s="61"/>
      <c r="H24" s="61"/>
      <c r="I24" s="61"/>
    </row>
    <row r="25" spans="1:9" s="51" customFormat="1" ht="22.9" customHeight="1">
      <c r="A25" s="62"/>
      <c r="B25" s="58"/>
      <c r="C25" s="59"/>
      <c r="D25" s="61"/>
      <c r="E25" s="61"/>
      <c r="F25" s="61"/>
      <c r="G25" s="61"/>
      <c r="H25" s="61"/>
      <c r="I25" s="61"/>
    </row>
    <row r="26" spans="1:9" s="51" customFormat="1" ht="22.9" customHeight="1">
      <c r="A26" s="62"/>
      <c r="B26" s="58"/>
      <c r="C26" s="59"/>
      <c r="D26" s="61"/>
      <c r="E26" s="61"/>
      <c r="F26" s="61"/>
      <c r="G26" s="61"/>
      <c r="H26" s="61"/>
      <c r="I26" s="61"/>
    </row>
    <row r="27" spans="1:9" s="51" customFormat="1" ht="22.9" customHeight="1">
      <c r="A27" s="62"/>
      <c r="B27" s="58"/>
      <c r="C27" s="59"/>
      <c r="D27" s="61"/>
      <c r="E27" s="61"/>
      <c r="F27" s="61"/>
      <c r="G27" s="61"/>
      <c r="H27" s="61"/>
      <c r="I27" s="61"/>
    </row>
    <row r="28" spans="1:9" s="51" customFormat="1" ht="22.9" customHeight="1">
      <c r="A28" s="62"/>
      <c r="B28" s="58"/>
      <c r="C28" s="59"/>
      <c r="D28" s="61"/>
      <c r="E28" s="61"/>
      <c r="F28" s="61"/>
      <c r="G28" s="61"/>
      <c r="H28" s="61"/>
      <c r="I28" s="61"/>
    </row>
    <row r="29" spans="1:9" s="51" customFormat="1" ht="22.9" customHeight="1">
      <c r="A29" s="62"/>
      <c r="B29" s="58"/>
      <c r="C29" s="59"/>
      <c r="D29" s="61"/>
      <c r="E29" s="61"/>
      <c r="F29" s="61"/>
      <c r="G29" s="61"/>
      <c r="H29" s="61"/>
      <c r="I29" s="61"/>
    </row>
    <row r="30" spans="1:9" s="51" customFormat="1" ht="22.9" customHeight="1">
      <c r="A30" s="62"/>
      <c r="B30" s="58"/>
      <c r="C30" s="59"/>
      <c r="D30" s="61"/>
      <c r="E30" s="61"/>
      <c r="F30" s="61"/>
      <c r="G30" s="61"/>
      <c r="H30" s="61"/>
      <c r="I30" s="61"/>
    </row>
    <row r="31" spans="1:9" s="51" customFormat="1" ht="22.9" customHeight="1">
      <c r="A31" s="62"/>
      <c r="B31" s="58"/>
      <c r="C31" s="59"/>
      <c r="D31" s="61"/>
      <c r="E31" s="61"/>
      <c r="F31" s="61"/>
      <c r="G31" s="61"/>
      <c r="H31" s="61"/>
      <c r="I31" s="61"/>
    </row>
    <row r="32" spans="1:9" s="51" customFormat="1" ht="22.9" customHeight="1">
      <c r="A32" s="62"/>
      <c r="B32" s="58"/>
      <c r="C32" s="59"/>
      <c r="D32" s="61"/>
      <c r="E32" s="61"/>
      <c r="F32" s="61"/>
      <c r="G32" s="61"/>
      <c r="H32" s="61"/>
      <c r="I32" s="61"/>
    </row>
  </sheetData>
  <mergeCells count="10">
    <mergeCell ref="A1:I1"/>
    <mergeCell ref="A4:A5"/>
    <mergeCell ref="B4:B5"/>
    <mergeCell ref="C4:C5"/>
    <mergeCell ref="I4:I5"/>
    <mergeCell ref="G4:G5"/>
    <mergeCell ref="D4:D5"/>
    <mergeCell ref="H4:H5"/>
    <mergeCell ref="E4:E5"/>
    <mergeCell ref="F4:F5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5" firstPageNumber="50" orientation="landscape" r:id="rId1"/>
  <headerFooter alignWithMargins="0">
    <oddFooter>&amp;C- &amp;P -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6" tint="0.59999389629810485"/>
    <outlinePr summaryRight="0"/>
  </sheetPr>
  <dimension ref="A1:P28"/>
  <sheetViews>
    <sheetView showGridLines="0" view="pageBreakPreview" zoomScale="115" zoomScaleNormal="80" zoomScaleSheetLayoutView="115" workbookViewId="0">
      <selection activeCell="B8" sqref="B8"/>
    </sheetView>
  </sheetViews>
  <sheetFormatPr defaultColWidth="7.109375" defaultRowHeight="22.9" customHeight="1"/>
  <cols>
    <col min="1" max="1" width="17.109375" style="45" customWidth="1"/>
    <col min="2" max="2" width="17.109375" style="48" customWidth="1"/>
    <col min="3" max="3" width="17.109375" style="49" customWidth="1"/>
    <col min="4" max="4" width="20" style="49" customWidth="1"/>
    <col min="5" max="5" width="6" style="49" customWidth="1"/>
    <col min="6" max="6" width="4.6640625" style="44" customWidth="1"/>
    <col min="7" max="16" width="11.44140625" style="44" customWidth="1"/>
    <col min="17" max="248" width="7.109375" style="44"/>
    <col min="249" max="250" width="15.77734375" style="44" customWidth="1"/>
    <col min="251" max="251" width="5.77734375" style="44" customWidth="1"/>
    <col min="252" max="253" width="16" style="44" customWidth="1"/>
    <col min="254" max="254" width="8.77734375" style="44" customWidth="1"/>
    <col min="255" max="255" width="16" style="44" customWidth="1"/>
    <col min="256" max="256" width="8.77734375" style="44" customWidth="1"/>
    <col min="257" max="257" width="16" style="44" customWidth="1"/>
    <col min="258" max="258" width="7.109375" style="44" customWidth="1"/>
    <col min="259" max="259" width="11.109375" style="44" customWidth="1"/>
    <col min="260" max="504" width="7.109375" style="44"/>
    <col min="505" max="506" width="15.77734375" style="44" customWidth="1"/>
    <col min="507" max="507" width="5.77734375" style="44" customWidth="1"/>
    <col min="508" max="509" width="16" style="44" customWidth="1"/>
    <col min="510" max="510" width="8.77734375" style="44" customWidth="1"/>
    <col min="511" max="511" width="16" style="44" customWidth="1"/>
    <col min="512" max="512" width="8.77734375" style="44" customWidth="1"/>
    <col min="513" max="513" width="16" style="44" customWidth="1"/>
    <col min="514" max="514" width="7.109375" style="44" customWidth="1"/>
    <col min="515" max="515" width="11.109375" style="44" customWidth="1"/>
    <col min="516" max="760" width="7.109375" style="44"/>
    <col min="761" max="762" width="15.77734375" style="44" customWidth="1"/>
    <col min="763" max="763" width="5.77734375" style="44" customWidth="1"/>
    <col min="764" max="765" width="16" style="44" customWidth="1"/>
    <col min="766" max="766" width="8.77734375" style="44" customWidth="1"/>
    <col min="767" max="767" width="16" style="44" customWidth="1"/>
    <col min="768" max="768" width="8.77734375" style="44" customWidth="1"/>
    <col min="769" max="769" width="16" style="44" customWidth="1"/>
    <col min="770" max="770" width="7.109375" style="44" customWidth="1"/>
    <col min="771" max="771" width="11.109375" style="44" customWidth="1"/>
    <col min="772" max="1016" width="7.109375" style="44"/>
    <col min="1017" max="1018" width="15.77734375" style="44" customWidth="1"/>
    <col min="1019" max="1019" width="5.77734375" style="44" customWidth="1"/>
    <col min="1020" max="1021" width="16" style="44" customWidth="1"/>
    <col min="1022" max="1022" width="8.77734375" style="44" customWidth="1"/>
    <col min="1023" max="1023" width="16" style="44" customWidth="1"/>
    <col min="1024" max="1024" width="8.77734375" style="44" customWidth="1"/>
    <col min="1025" max="1025" width="16" style="44" customWidth="1"/>
    <col min="1026" max="1026" width="7.109375" style="44" customWidth="1"/>
    <col min="1027" max="1027" width="11.109375" style="44" customWidth="1"/>
    <col min="1028" max="1272" width="7.109375" style="44"/>
    <col min="1273" max="1274" width="15.77734375" style="44" customWidth="1"/>
    <col min="1275" max="1275" width="5.77734375" style="44" customWidth="1"/>
    <col min="1276" max="1277" width="16" style="44" customWidth="1"/>
    <col min="1278" max="1278" width="8.77734375" style="44" customWidth="1"/>
    <col min="1279" max="1279" width="16" style="44" customWidth="1"/>
    <col min="1280" max="1280" width="8.77734375" style="44" customWidth="1"/>
    <col min="1281" max="1281" width="16" style="44" customWidth="1"/>
    <col min="1282" max="1282" width="7.109375" style="44" customWidth="1"/>
    <col min="1283" max="1283" width="11.109375" style="44" customWidth="1"/>
    <col min="1284" max="1528" width="7.109375" style="44"/>
    <col min="1529" max="1530" width="15.77734375" style="44" customWidth="1"/>
    <col min="1531" max="1531" width="5.77734375" style="44" customWidth="1"/>
    <col min="1532" max="1533" width="16" style="44" customWidth="1"/>
    <col min="1534" max="1534" width="8.77734375" style="44" customWidth="1"/>
    <col min="1535" max="1535" width="16" style="44" customWidth="1"/>
    <col min="1536" max="1536" width="8.77734375" style="44" customWidth="1"/>
    <col min="1537" max="1537" width="16" style="44" customWidth="1"/>
    <col min="1538" max="1538" width="7.109375" style="44" customWidth="1"/>
    <col min="1539" max="1539" width="11.109375" style="44" customWidth="1"/>
    <col min="1540" max="1784" width="7.109375" style="44"/>
    <col min="1785" max="1786" width="15.77734375" style="44" customWidth="1"/>
    <col min="1787" max="1787" width="5.77734375" style="44" customWidth="1"/>
    <col min="1788" max="1789" width="16" style="44" customWidth="1"/>
    <col min="1790" max="1790" width="8.77734375" style="44" customWidth="1"/>
    <col min="1791" max="1791" width="16" style="44" customWidth="1"/>
    <col min="1792" max="1792" width="8.77734375" style="44" customWidth="1"/>
    <col min="1793" max="1793" width="16" style="44" customWidth="1"/>
    <col min="1794" max="1794" width="7.109375" style="44" customWidth="1"/>
    <col min="1795" max="1795" width="11.109375" style="44" customWidth="1"/>
    <col min="1796" max="2040" width="7.109375" style="44"/>
    <col min="2041" max="2042" width="15.77734375" style="44" customWidth="1"/>
    <col min="2043" max="2043" width="5.77734375" style="44" customWidth="1"/>
    <col min="2044" max="2045" width="16" style="44" customWidth="1"/>
    <col min="2046" max="2046" width="8.77734375" style="44" customWidth="1"/>
    <col min="2047" max="2047" width="16" style="44" customWidth="1"/>
    <col min="2048" max="2048" width="8.77734375" style="44" customWidth="1"/>
    <col min="2049" max="2049" width="16" style="44" customWidth="1"/>
    <col min="2050" max="2050" width="7.109375" style="44" customWidth="1"/>
    <col min="2051" max="2051" width="11.109375" style="44" customWidth="1"/>
    <col min="2052" max="2296" width="7.109375" style="44"/>
    <col min="2297" max="2298" width="15.77734375" style="44" customWidth="1"/>
    <col min="2299" max="2299" width="5.77734375" style="44" customWidth="1"/>
    <col min="2300" max="2301" width="16" style="44" customWidth="1"/>
    <col min="2302" max="2302" width="8.77734375" style="44" customWidth="1"/>
    <col min="2303" max="2303" width="16" style="44" customWidth="1"/>
    <col min="2304" max="2304" width="8.77734375" style="44" customWidth="1"/>
    <col min="2305" max="2305" width="16" style="44" customWidth="1"/>
    <col min="2306" max="2306" width="7.109375" style="44" customWidth="1"/>
    <col min="2307" max="2307" width="11.109375" style="44" customWidth="1"/>
    <col min="2308" max="2552" width="7.109375" style="44"/>
    <col min="2553" max="2554" width="15.77734375" style="44" customWidth="1"/>
    <col min="2555" max="2555" width="5.77734375" style="44" customWidth="1"/>
    <col min="2556" max="2557" width="16" style="44" customWidth="1"/>
    <col min="2558" max="2558" width="8.77734375" style="44" customWidth="1"/>
    <col min="2559" max="2559" width="16" style="44" customWidth="1"/>
    <col min="2560" max="2560" width="8.77734375" style="44" customWidth="1"/>
    <col min="2561" max="2561" width="16" style="44" customWidth="1"/>
    <col min="2562" max="2562" width="7.109375" style="44" customWidth="1"/>
    <col min="2563" max="2563" width="11.109375" style="44" customWidth="1"/>
    <col min="2564" max="2808" width="7.109375" style="44"/>
    <col min="2809" max="2810" width="15.77734375" style="44" customWidth="1"/>
    <col min="2811" max="2811" width="5.77734375" style="44" customWidth="1"/>
    <col min="2812" max="2813" width="16" style="44" customWidth="1"/>
    <col min="2814" max="2814" width="8.77734375" style="44" customWidth="1"/>
    <col min="2815" max="2815" width="16" style="44" customWidth="1"/>
    <col min="2816" max="2816" width="8.77734375" style="44" customWidth="1"/>
    <col min="2817" max="2817" width="16" style="44" customWidth="1"/>
    <col min="2818" max="2818" width="7.109375" style="44" customWidth="1"/>
    <col min="2819" max="2819" width="11.109375" style="44" customWidth="1"/>
    <col min="2820" max="3064" width="7.109375" style="44"/>
    <col min="3065" max="3066" width="15.77734375" style="44" customWidth="1"/>
    <col min="3067" max="3067" width="5.77734375" style="44" customWidth="1"/>
    <col min="3068" max="3069" width="16" style="44" customWidth="1"/>
    <col min="3070" max="3070" width="8.77734375" style="44" customWidth="1"/>
    <col min="3071" max="3071" width="16" style="44" customWidth="1"/>
    <col min="3072" max="3072" width="8.77734375" style="44" customWidth="1"/>
    <col min="3073" max="3073" width="16" style="44" customWidth="1"/>
    <col min="3074" max="3074" width="7.109375" style="44" customWidth="1"/>
    <col min="3075" max="3075" width="11.109375" style="44" customWidth="1"/>
    <col min="3076" max="3320" width="7.109375" style="44"/>
    <col min="3321" max="3322" width="15.77734375" style="44" customWidth="1"/>
    <col min="3323" max="3323" width="5.77734375" style="44" customWidth="1"/>
    <col min="3324" max="3325" width="16" style="44" customWidth="1"/>
    <col min="3326" max="3326" width="8.77734375" style="44" customWidth="1"/>
    <col min="3327" max="3327" width="16" style="44" customWidth="1"/>
    <col min="3328" max="3328" width="8.77734375" style="44" customWidth="1"/>
    <col min="3329" max="3329" width="16" style="44" customWidth="1"/>
    <col min="3330" max="3330" width="7.109375" style="44" customWidth="1"/>
    <col min="3331" max="3331" width="11.109375" style="44" customWidth="1"/>
    <col min="3332" max="3576" width="7.109375" style="44"/>
    <col min="3577" max="3578" width="15.77734375" style="44" customWidth="1"/>
    <col min="3579" max="3579" width="5.77734375" style="44" customWidth="1"/>
    <col min="3580" max="3581" width="16" style="44" customWidth="1"/>
    <col min="3582" max="3582" width="8.77734375" style="44" customWidth="1"/>
    <col min="3583" max="3583" width="16" style="44" customWidth="1"/>
    <col min="3584" max="3584" width="8.77734375" style="44" customWidth="1"/>
    <col min="3585" max="3585" width="16" style="44" customWidth="1"/>
    <col min="3586" max="3586" width="7.109375" style="44" customWidth="1"/>
    <col min="3587" max="3587" width="11.109375" style="44" customWidth="1"/>
    <col min="3588" max="3832" width="7.109375" style="44"/>
    <col min="3833" max="3834" width="15.77734375" style="44" customWidth="1"/>
    <col min="3835" max="3835" width="5.77734375" style="44" customWidth="1"/>
    <col min="3836" max="3837" width="16" style="44" customWidth="1"/>
    <col min="3838" max="3838" width="8.77734375" style="44" customWidth="1"/>
    <col min="3839" max="3839" width="16" style="44" customWidth="1"/>
    <col min="3840" max="3840" width="8.77734375" style="44" customWidth="1"/>
    <col min="3841" max="3841" width="16" style="44" customWidth="1"/>
    <col min="3842" max="3842" width="7.109375" style="44" customWidth="1"/>
    <col min="3843" max="3843" width="11.109375" style="44" customWidth="1"/>
    <col min="3844" max="4088" width="7.109375" style="44"/>
    <col min="4089" max="4090" width="15.77734375" style="44" customWidth="1"/>
    <col min="4091" max="4091" width="5.77734375" style="44" customWidth="1"/>
    <col min="4092" max="4093" width="16" style="44" customWidth="1"/>
    <col min="4094" max="4094" width="8.77734375" style="44" customWidth="1"/>
    <col min="4095" max="4095" width="16" style="44" customWidth="1"/>
    <col min="4096" max="4096" width="8.77734375" style="44" customWidth="1"/>
    <col min="4097" max="4097" width="16" style="44" customWidth="1"/>
    <col min="4098" max="4098" width="7.109375" style="44" customWidth="1"/>
    <col min="4099" max="4099" width="11.109375" style="44" customWidth="1"/>
    <col min="4100" max="4344" width="7.109375" style="44"/>
    <col min="4345" max="4346" width="15.77734375" style="44" customWidth="1"/>
    <col min="4347" max="4347" width="5.77734375" style="44" customWidth="1"/>
    <col min="4348" max="4349" width="16" style="44" customWidth="1"/>
    <col min="4350" max="4350" width="8.77734375" style="44" customWidth="1"/>
    <col min="4351" max="4351" width="16" style="44" customWidth="1"/>
    <col min="4352" max="4352" width="8.77734375" style="44" customWidth="1"/>
    <col min="4353" max="4353" width="16" style="44" customWidth="1"/>
    <col min="4354" max="4354" width="7.109375" style="44" customWidth="1"/>
    <col min="4355" max="4355" width="11.109375" style="44" customWidth="1"/>
    <col min="4356" max="4600" width="7.109375" style="44"/>
    <col min="4601" max="4602" width="15.77734375" style="44" customWidth="1"/>
    <col min="4603" max="4603" width="5.77734375" style="44" customWidth="1"/>
    <col min="4604" max="4605" width="16" style="44" customWidth="1"/>
    <col min="4606" max="4606" width="8.77734375" style="44" customWidth="1"/>
    <col min="4607" max="4607" width="16" style="44" customWidth="1"/>
    <col min="4608" max="4608" width="8.77734375" style="44" customWidth="1"/>
    <col min="4609" max="4609" width="16" style="44" customWidth="1"/>
    <col min="4610" max="4610" width="7.109375" style="44" customWidth="1"/>
    <col min="4611" max="4611" width="11.109375" style="44" customWidth="1"/>
    <col min="4612" max="4856" width="7.109375" style="44"/>
    <col min="4857" max="4858" width="15.77734375" style="44" customWidth="1"/>
    <col min="4859" max="4859" width="5.77734375" style="44" customWidth="1"/>
    <col min="4860" max="4861" width="16" style="44" customWidth="1"/>
    <col min="4862" max="4862" width="8.77734375" style="44" customWidth="1"/>
    <col min="4863" max="4863" width="16" style="44" customWidth="1"/>
    <col min="4864" max="4864" width="8.77734375" style="44" customWidth="1"/>
    <col min="4865" max="4865" width="16" style="44" customWidth="1"/>
    <col min="4866" max="4866" width="7.109375" style="44" customWidth="1"/>
    <col min="4867" max="4867" width="11.109375" style="44" customWidth="1"/>
    <col min="4868" max="5112" width="7.109375" style="44"/>
    <col min="5113" max="5114" width="15.77734375" style="44" customWidth="1"/>
    <col min="5115" max="5115" width="5.77734375" style="44" customWidth="1"/>
    <col min="5116" max="5117" width="16" style="44" customWidth="1"/>
    <col min="5118" max="5118" width="8.77734375" style="44" customWidth="1"/>
    <col min="5119" max="5119" width="16" style="44" customWidth="1"/>
    <col min="5120" max="5120" width="8.77734375" style="44" customWidth="1"/>
    <col min="5121" max="5121" width="16" style="44" customWidth="1"/>
    <col min="5122" max="5122" width="7.109375" style="44" customWidth="1"/>
    <col min="5123" max="5123" width="11.109375" style="44" customWidth="1"/>
    <col min="5124" max="5368" width="7.109375" style="44"/>
    <col min="5369" max="5370" width="15.77734375" style="44" customWidth="1"/>
    <col min="5371" max="5371" width="5.77734375" style="44" customWidth="1"/>
    <col min="5372" max="5373" width="16" style="44" customWidth="1"/>
    <col min="5374" max="5374" width="8.77734375" style="44" customWidth="1"/>
    <col min="5375" max="5375" width="16" style="44" customWidth="1"/>
    <col min="5376" max="5376" width="8.77734375" style="44" customWidth="1"/>
    <col min="5377" max="5377" width="16" style="44" customWidth="1"/>
    <col min="5378" max="5378" width="7.109375" style="44" customWidth="1"/>
    <col min="5379" max="5379" width="11.109375" style="44" customWidth="1"/>
    <col min="5380" max="5624" width="7.109375" style="44"/>
    <col min="5625" max="5626" width="15.77734375" style="44" customWidth="1"/>
    <col min="5627" max="5627" width="5.77734375" style="44" customWidth="1"/>
    <col min="5628" max="5629" width="16" style="44" customWidth="1"/>
    <col min="5630" max="5630" width="8.77734375" style="44" customWidth="1"/>
    <col min="5631" max="5631" width="16" style="44" customWidth="1"/>
    <col min="5632" max="5632" width="8.77734375" style="44" customWidth="1"/>
    <col min="5633" max="5633" width="16" style="44" customWidth="1"/>
    <col min="5634" max="5634" width="7.109375" style="44" customWidth="1"/>
    <col min="5635" max="5635" width="11.109375" style="44" customWidth="1"/>
    <col min="5636" max="5880" width="7.109375" style="44"/>
    <col min="5881" max="5882" width="15.77734375" style="44" customWidth="1"/>
    <col min="5883" max="5883" width="5.77734375" style="44" customWidth="1"/>
    <col min="5884" max="5885" width="16" style="44" customWidth="1"/>
    <col min="5886" max="5886" width="8.77734375" style="44" customWidth="1"/>
    <col min="5887" max="5887" width="16" style="44" customWidth="1"/>
    <col min="5888" max="5888" width="8.77734375" style="44" customWidth="1"/>
    <col min="5889" max="5889" width="16" style="44" customWidth="1"/>
    <col min="5890" max="5890" width="7.109375" style="44" customWidth="1"/>
    <col min="5891" max="5891" width="11.109375" style="44" customWidth="1"/>
    <col min="5892" max="6136" width="7.109375" style="44"/>
    <col min="6137" max="6138" width="15.77734375" style="44" customWidth="1"/>
    <col min="6139" max="6139" width="5.77734375" style="44" customWidth="1"/>
    <col min="6140" max="6141" width="16" style="44" customWidth="1"/>
    <col min="6142" max="6142" width="8.77734375" style="44" customWidth="1"/>
    <col min="6143" max="6143" width="16" style="44" customWidth="1"/>
    <col min="6144" max="6144" width="8.77734375" style="44" customWidth="1"/>
    <col min="6145" max="6145" width="16" style="44" customWidth="1"/>
    <col min="6146" max="6146" width="7.109375" style="44" customWidth="1"/>
    <col min="6147" max="6147" width="11.109375" style="44" customWidth="1"/>
    <col min="6148" max="6392" width="7.109375" style="44"/>
    <col min="6393" max="6394" width="15.77734375" style="44" customWidth="1"/>
    <col min="6395" max="6395" width="5.77734375" style="44" customWidth="1"/>
    <col min="6396" max="6397" width="16" style="44" customWidth="1"/>
    <col min="6398" max="6398" width="8.77734375" style="44" customWidth="1"/>
    <col min="6399" max="6399" width="16" style="44" customWidth="1"/>
    <col min="6400" max="6400" width="8.77734375" style="44" customWidth="1"/>
    <col min="6401" max="6401" width="16" style="44" customWidth="1"/>
    <col min="6402" max="6402" width="7.109375" style="44" customWidth="1"/>
    <col min="6403" max="6403" width="11.109375" style="44" customWidth="1"/>
    <col min="6404" max="6648" width="7.109375" style="44"/>
    <col min="6649" max="6650" width="15.77734375" style="44" customWidth="1"/>
    <col min="6651" max="6651" width="5.77734375" style="44" customWidth="1"/>
    <col min="6652" max="6653" width="16" style="44" customWidth="1"/>
    <col min="6654" max="6654" width="8.77734375" style="44" customWidth="1"/>
    <col min="6655" max="6655" width="16" style="44" customWidth="1"/>
    <col min="6656" max="6656" width="8.77734375" style="44" customWidth="1"/>
    <col min="6657" max="6657" width="16" style="44" customWidth="1"/>
    <col min="6658" max="6658" width="7.109375" style="44" customWidth="1"/>
    <col min="6659" max="6659" width="11.109375" style="44" customWidth="1"/>
    <col min="6660" max="6904" width="7.109375" style="44"/>
    <col min="6905" max="6906" width="15.77734375" style="44" customWidth="1"/>
    <col min="6907" max="6907" width="5.77734375" style="44" customWidth="1"/>
    <col min="6908" max="6909" width="16" style="44" customWidth="1"/>
    <col min="6910" max="6910" width="8.77734375" style="44" customWidth="1"/>
    <col min="6911" max="6911" width="16" style="44" customWidth="1"/>
    <col min="6912" max="6912" width="8.77734375" style="44" customWidth="1"/>
    <col min="6913" max="6913" width="16" style="44" customWidth="1"/>
    <col min="6914" max="6914" width="7.109375" style="44" customWidth="1"/>
    <col min="6915" max="6915" width="11.109375" style="44" customWidth="1"/>
    <col min="6916" max="7160" width="7.109375" style="44"/>
    <col min="7161" max="7162" width="15.77734375" style="44" customWidth="1"/>
    <col min="7163" max="7163" width="5.77734375" style="44" customWidth="1"/>
    <col min="7164" max="7165" width="16" style="44" customWidth="1"/>
    <col min="7166" max="7166" width="8.77734375" style="44" customWidth="1"/>
    <col min="7167" max="7167" width="16" style="44" customWidth="1"/>
    <col min="7168" max="7168" width="8.77734375" style="44" customWidth="1"/>
    <col min="7169" max="7169" width="16" style="44" customWidth="1"/>
    <col min="7170" max="7170" width="7.109375" style="44" customWidth="1"/>
    <col min="7171" max="7171" width="11.109375" style="44" customWidth="1"/>
    <col min="7172" max="7416" width="7.109375" style="44"/>
    <col min="7417" max="7418" width="15.77734375" style="44" customWidth="1"/>
    <col min="7419" max="7419" width="5.77734375" style="44" customWidth="1"/>
    <col min="7420" max="7421" width="16" style="44" customWidth="1"/>
    <col min="7422" max="7422" width="8.77734375" style="44" customWidth="1"/>
    <col min="7423" max="7423" width="16" style="44" customWidth="1"/>
    <col min="7424" max="7424" width="8.77734375" style="44" customWidth="1"/>
    <col min="7425" max="7425" width="16" style="44" customWidth="1"/>
    <col min="7426" max="7426" width="7.109375" style="44" customWidth="1"/>
    <col min="7427" max="7427" width="11.109375" style="44" customWidth="1"/>
    <col min="7428" max="7672" width="7.109375" style="44"/>
    <col min="7673" max="7674" width="15.77734375" style="44" customWidth="1"/>
    <col min="7675" max="7675" width="5.77734375" style="44" customWidth="1"/>
    <col min="7676" max="7677" width="16" style="44" customWidth="1"/>
    <col min="7678" max="7678" width="8.77734375" style="44" customWidth="1"/>
    <col min="7679" max="7679" width="16" style="44" customWidth="1"/>
    <col min="7680" max="7680" width="8.77734375" style="44" customWidth="1"/>
    <col min="7681" max="7681" width="16" style="44" customWidth="1"/>
    <col min="7682" max="7682" width="7.109375" style="44" customWidth="1"/>
    <col min="7683" max="7683" width="11.109375" style="44" customWidth="1"/>
    <col min="7684" max="7928" width="7.109375" style="44"/>
    <col min="7929" max="7930" width="15.77734375" style="44" customWidth="1"/>
    <col min="7931" max="7931" width="5.77734375" style="44" customWidth="1"/>
    <col min="7932" max="7933" width="16" style="44" customWidth="1"/>
    <col min="7934" max="7934" width="8.77734375" style="44" customWidth="1"/>
    <col min="7935" max="7935" width="16" style="44" customWidth="1"/>
    <col min="7936" max="7936" width="8.77734375" style="44" customWidth="1"/>
    <col min="7937" max="7937" width="16" style="44" customWidth="1"/>
    <col min="7938" max="7938" width="7.109375" style="44" customWidth="1"/>
    <col min="7939" max="7939" width="11.109375" style="44" customWidth="1"/>
    <col min="7940" max="8184" width="7.109375" style="44"/>
    <col min="8185" max="8186" width="15.77734375" style="44" customWidth="1"/>
    <col min="8187" max="8187" width="5.77734375" style="44" customWidth="1"/>
    <col min="8188" max="8189" width="16" style="44" customWidth="1"/>
    <col min="8190" max="8190" width="8.77734375" style="44" customWidth="1"/>
    <col min="8191" max="8191" width="16" style="44" customWidth="1"/>
    <col min="8192" max="8192" width="8.77734375" style="44" customWidth="1"/>
    <col min="8193" max="8193" width="16" style="44" customWidth="1"/>
    <col min="8194" max="8194" width="7.109375" style="44" customWidth="1"/>
    <col min="8195" max="8195" width="11.109375" style="44" customWidth="1"/>
    <col min="8196" max="8440" width="7.109375" style="44"/>
    <col min="8441" max="8442" width="15.77734375" style="44" customWidth="1"/>
    <col min="8443" max="8443" width="5.77734375" style="44" customWidth="1"/>
    <col min="8444" max="8445" width="16" style="44" customWidth="1"/>
    <col min="8446" max="8446" width="8.77734375" style="44" customWidth="1"/>
    <col min="8447" max="8447" width="16" style="44" customWidth="1"/>
    <col min="8448" max="8448" width="8.77734375" style="44" customWidth="1"/>
    <col min="8449" max="8449" width="16" style="44" customWidth="1"/>
    <col min="8450" max="8450" width="7.109375" style="44" customWidth="1"/>
    <col min="8451" max="8451" width="11.109375" style="44" customWidth="1"/>
    <col min="8452" max="8696" width="7.109375" style="44"/>
    <col min="8697" max="8698" width="15.77734375" style="44" customWidth="1"/>
    <col min="8699" max="8699" width="5.77734375" style="44" customWidth="1"/>
    <col min="8700" max="8701" width="16" style="44" customWidth="1"/>
    <col min="8702" max="8702" width="8.77734375" style="44" customWidth="1"/>
    <col min="8703" max="8703" width="16" style="44" customWidth="1"/>
    <col min="8704" max="8704" width="8.77734375" style="44" customWidth="1"/>
    <col min="8705" max="8705" width="16" style="44" customWidth="1"/>
    <col min="8706" max="8706" width="7.109375" style="44" customWidth="1"/>
    <col min="8707" max="8707" width="11.109375" style="44" customWidth="1"/>
    <col min="8708" max="8952" width="7.109375" style="44"/>
    <col min="8953" max="8954" width="15.77734375" style="44" customWidth="1"/>
    <col min="8955" max="8955" width="5.77734375" style="44" customWidth="1"/>
    <col min="8956" max="8957" width="16" style="44" customWidth="1"/>
    <col min="8958" max="8958" width="8.77734375" style="44" customWidth="1"/>
    <col min="8959" max="8959" width="16" style="44" customWidth="1"/>
    <col min="8960" max="8960" width="8.77734375" style="44" customWidth="1"/>
    <col min="8961" max="8961" width="16" style="44" customWidth="1"/>
    <col min="8962" max="8962" width="7.109375" style="44" customWidth="1"/>
    <col min="8963" max="8963" width="11.109375" style="44" customWidth="1"/>
    <col min="8964" max="9208" width="7.109375" style="44"/>
    <col min="9209" max="9210" width="15.77734375" style="44" customWidth="1"/>
    <col min="9211" max="9211" width="5.77734375" style="44" customWidth="1"/>
    <col min="9212" max="9213" width="16" style="44" customWidth="1"/>
    <col min="9214" max="9214" width="8.77734375" style="44" customWidth="1"/>
    <col min="9215" max="9215" width="16" style="44" customWidth="1"/>
    <col min="9216" max="9216" width="8.77734375" style="44" customWidth="1"/>
    <col min="9217" max="9217" width="16" style="44" customWidth="1"/>
    <col min="9218" max="9218" width="7.109375" style="44" customWidth="1"/>
    <col min="9219" max="9219" width="11.109375" style="44" customWidth="1"/>
    <col min="9220" max="9464" width="7.109375" style="44"/>
    <col min="9465" max="9466" width="15.77734375" style="44" customWidth="1"/>
    <col min="9467" max="9467" width="5.77734375" style="44" customWidth="1"/>
    <col min="9468" max="9469" width="16" style="44" customWidth="1"/>
    <col min="9470" max="9470" width="8.77734375" style="44" customWidth="1"/>
    <col min="9471" max="9471" width="16" style="44" customWidth="1"/>
    <col min="9472" max="9472" width="8.77734375" style="44" customWidth="1"/>
    <col min="9473" max="9473" width="16" style="44" customWidth="1"/>
    <col min="9474" max="9474" width="7.109375" style="44" customWidth="1"/>
    <col min="9475" max="9475" width="11.109375" style="44" customWidth="1"/>
    <col min="9476" max="9720" width="7.109375" style="44"/>
    <col min="9721" max="9722" width="15.77734375" style="44" customWidth="1"/>
    <col min="9723" max="9723" width="5.77734375" style="44" customWidth="1"/>
    <col min="9724" max="9725" width="16" style="44" customWidth="1"/>
    <col min="9726" max="9726" width="8.77734375" style="44" customWidth="1"/>
    <col min="9727" max="9727" width="16" style="44" customWidth="1"/>
    <col min="9728" max="9728" width="8.77734375" style="44" customWidth="1"/>
    <col min="9729" max="9729" width="16" style="44" customWidth="1"/>
    <col min="9730" max="9730" width="7.109375" style="44" customWidth="1"/>
    <col min="9731" max="9731" width="11.109375" style="44" customWidth="1"/>
    <col min="9732" max="9976" width="7.109375" style="44"/>
    <col min="9977" max="9978" width="15.77734375" style="44" customWidth="1"/>
    <col min="9979" max="9979" width="5.77734375" style="44" customWidth="1"/>
    <col min="9980" max="9981" width="16" style="44" customWidth="1"/>
    <col min="9982" max="9982" width="8.77734375" style="44" customWidth="1"/>
    <col min="9983" max="9983" width="16" style="44" customWidth="1"/>
    <col min="9984" max="9984" width="8.77734375" style="44" customWidth="1"/>
    <col min="9985" max="9985" width="16" style="44" customWidth="1"/>
    <col min="9986" max="9986" width="7.109375" style="44" customWidth="1"/>
    <col min="9987" max="9987" width="11.109375" style="44" customWidth="1"/>
    <col min="9988" max="10232" width="7.109375" style="44"/>
    <col min="10233" max="10234" width="15.77734375" style="44" customWidth="1"/>
    <col min="10235" max="10235" width="5.77734375" style="44" customWidth="1"/>
    <col min="10236" max="10237" width="16" style="44" customWidth="1"/>
    <col min="10238" max="10238" width="8.77734375" style="44" customWidth="1"/>
    <col min="10239" max="10239" width="16" style="44" customWidth="1"/>
    <col min="10240" max="10240" width="8.77734375" style="44" customWidth="1"/>
    <col min="10241" max="10241" width="16" style="44" customWidth="1"/>
    <col min="10242" max="10242" width="7.109375" style="44" customWidth="1"/>
    <col min="10243" max="10243" width="11.109375" style="44" customWidth="1"/>
    <col min="10244" max="10488" width="7.109375" style="44"/>
    <col min="10489" max="10490" width="15.77734375" style="44" customWidth="1"/>
    <col min="10491" max="10491" width="5.77734375" style="44" customWidth="1"/>
    <col min="10492" max="10493" width="16" style="44" customWidth="1"/>
    <col min="10494" max="10494" width="8.77734375" style="44" customWidth="1"/>
    <col min="10495" max="10495" width="16" style="44" customWidth="1"/>
    <col min="10496" max="10496" width="8.77734375" style="44" customWidth="1"/>
    <col min="10497" max="10497" width="16" style="44" customWidth="1"/>
    <col min="10498" max="10498" width="7.109375" style="44" customWidth="1"/>
    <col min="10499" max="10499" width="11.109375" style="44" customWidth="1"/>
    <col min="10500" max="10744" width="7.109375" style="44"/>
    <col min="10745" max="10746" width="15.77734375" style="44" customWidth="1"/>
    <col min="10747" max="10747" width="5.77734375" style="44" customWidth="1"/>
    <col min="10748" max="10749" width="16" style="44" customWidth="1"/>
    <col min="10750" max="10750" width="8.77734375" style="44" customWidth="1"/>
    <col min="10751" max="10751" width="16" style="44" customWidth="1"/>
    <col min="10752" max="10752" width="8.77734375" style="44" customWidth="1"/>
    <col min="10753" max="10753" width="16" style="44" customWidth="1"/>
    <col min="10754" max="10754" width="7.109375" style="44" customWidth="1"/>
    <col min="10755" max="10755" width="11.109375" style="44" customWidth="1"/>
    <col min="10756" max="11000" width="7.109375" style="44"/>
    <col min="11001" max="11002" width="15.77734375" style="44" customWidth="1"/>
    <col min="11003" max="11003" width="5.77734375" style="44" customWidth="1"/>
    <col min="11004" max="11005" width="16" style="44" customWidth="1"/>
    <col min="11006" max="11006" width="8.77734375" style="44" customWidth="1"/>
    <col min="11007" max="11007" width="16" style="44" customWidth="1"/>
    <col min="11008" max="11008" width="8.77734375" style="44" customWidth="1"/>
    <col min="11009" max="11009" width="16" style="44" customWidth="1"/>
    <col min="11010" max="11010" width="7.109375" style="44" customWidth="1"/>
    <col min="11011" max="11011" width="11.109375" style="44" customWidth="1"/>
    <col min="11012" max="11256" width="7.109375" style="44"/>
    <col min="11257" max="11258" width="15.77734375" style="44" customWidth="1"/>
    <col min="11259" max="11259" width="5.77734375" style="44" customWidth="1"/>
    <col min="11260" max="11261" width="16" style="44" customWidth="1"/>
    <col min="11262" max="11262" width="8.77734375" style="44" customWidth="1"/>
    <col min="11263" max="11263" width="16" style="44" customWidth="1"/>
    <col min="11264" max="11264" width="8.77734375" style="44" customWidth="1"/>
    <col min="11265" max="11265" width="16" style="44" customWidth="1"/>
    <col min="11266" max="11266" width="7.109375" style="44" customWidth="1"/>
    <col min="11267" max="11267" width="11.109375" style="44" customWidth="1"/>
    <col min="11268" max="11512" width="7.109375" style="44"/>
    <col min="11513" max="11514" width="15.77734375" style="44" customWidth="1"/>
    <col min="11515" max="11515" width="5.77734375" style="44" customWidth="1"/>
    <col min="11516" max="11517" width="16" style="44" customWidth="1"/>
    <col min="11518" max="11518" width="8.77734375" style="44" customWidth="1"/>
    <col min="11519" max="11519" width="16" style="44" customWidth="1"/>
    <col min="11520" max="11520" width="8.77734375" style="44" customWidth="1"/>
    <col min="11521" max="11521" width="16" style="44" customWidth="1"/>
    <col min="11522" max="11522" width="7.109375" style="44" customWidth="1"/>
    <col min="11523" max="11523" width="11.109375" style="44" customWidth="1"/>
    <col min="11524" max="11768" width="7.109375" style="44"/>
    <col min="11769" max="11770" width="15.77734375" style="44" customWidth="1"/>
    <col min="11771" max="11771" width="5.77734375" style="44" customWidth="1"/>
    <col min="11772" max="11773" width="16" style="44" customWidth="1"/>
    <col min="11774" max="11774" width="8.77734375" style="44" customWidth="1"/>
    <col min="11775" max="11775" width="16" style="44" customWidth="1"/>
    <col min="11776" max="11776" width="8.77734375" style="44" customWidth="1"/>
    <col min="11777" max="11777" width="16" style="44" customWidth="1"/>
    <col min="11778" max="11778" width="7.109375" style="44" customWidth="1"/>
    <col min="11779" max="11779" width="11.109375" style="44" customWidth="1"/>
    <col min="11780" max="12024" width="7.109375" style="44"/>
    <col min="12025" max="12026" width="15.77734375" style="44" customWidth="1"/>
    <col min="12027" max="12027" width="5.77734375" style="44" customWidth="1"/>
    <col min="12028" max="12029" width="16" style="44" customWidth="1"/>
    <col min="12030" max="12030" width="8.77734375" style="44" customWidth="1"/>
    <col min="12031" max="12031" width="16" style="44" customWidth="1"/>
    <col min="12032" max="12032" width="8.77734375" style="44" customWidth="1"/>
    <col min="12033" max="12033" width="16" style="44" customWidth="1"/>
    <col min="12034" max="12034" width="7.109375" style="44" customWidth="1"/>
    <col min="12035" max="12035" width="11.109375" style="44" customWidth="1"/>
    <col min="12036" max="12280" width="7.109375" style="44"/>
    <col min="12281" max="12282" width="15.77734375" style="44" customWidth="1"/>
    <col min="12283" max="12283" width="5.77734375" style="44" customWidth="1"/>
    <col min="12284" max="12285" width="16" style="44" customWidth="1"/>
    <col min="12286" max="12286" width="8.77734375" style="44" customWidth="1"/>
    <col min="12287" max="12287" width="16" style="44" customWidth="1"/>
    <col min="12288" max="12288" width="8.77734375" style="44" customWidth="1"/>
    <col min="12289" max="12289" width="16" style="44" customWidth="1"/>
    <col min="12290" max="12290" width="7.109375" style="44" customWidth="1"/>
    <col min="12291" max="12291" width="11.109375" style="44" customWidth="1"/>
    <col min="12292" max="12536" width="7.109375" style="44"/>
    <col min="12537" max="12538" width="15.77734375" style="44" customWidth="1"/>
    <col min="12539" max="12539" width="5.77734375" style="44" customWidth="1"/>
    <col min="12540" max="12541" width="16" style="44" customWidth="1"/>
    <col min="12542" max="12542" width="8.77734375" style="44" customWidth="1"/>
    <col min="12543" max="12543" width="16" style="44" customWidth="1"/>
    <col min="12544" max="12544" width="8.77734375" style="44" customWidth="1"/>
    <col min="12545" max="12545" width="16" style="44" customWidth="1"/>
    <col min="12546" max="12546" width="7.109375" style="44" customWidth="1"/>
    <col min="12547" max="12547" width="11.109375" style="44" customWidth="1"/>
    <col min="12548" max="12792" width="7.109375" style="44"/>
    <col min="12793" max="12794" width="15.77734375" style="44" customWidth="1"/>
    <col min="12795" max="12795" width="5.77734375" style="44" customWidth="1"/>
    <col min="12796" max="12797" width="16" style="44" customWidth="1"/>
    <col min="12798" max="12798" width="8.77734375" style="44" customWidth="1"/>
    <col min="12799" max="12799" width="16" style="44" customWidth="1"/>
    <col min="12800" max="12800" width="8.77734375" style="44" customWidth="1"/>
    <col min="12801" max="12801" width="16" style="44" customWidth="1"/>
    <col min="12802" max="12802" width="7.109375" style="44" customWidth="1"/>
    <col min="12803" max="12803" width="11.109375" style="44" customWidth="1"/>
    <col min="12804" max="13048" width="7.109375" style="44"/>
    <col min="13049" max="13050" width="15.77734375" style="44" customWidth="1"/>
    <col min="13051" max="13051" width="5.77734375" style="44" customWidth="1"/>
    <col min="13052" max="13053" width="16" style="44" customWidth="1"/>
    <col min="13054" max="13054" width="8.77734375" style="44" customWidth="1"/>
    <col min="13055" max="13055" width="16" style="44" customWidth="1"/>
    <col min="13056" max="13056" width="8.77734375" style="44" customWidth="1"/>
    <col min="13057" max="13057" width="16" style="44" customWidth="1"/>
    <col min="13058" max="13058" width="7.109375" style="44" customWidth="1"/>
    <col min="13059" max="13059" width="11.109375" style="44" customWidth="1"/>
    <col min="13060" max="13304" width="7.109375" style="44"/>
    <col min="13305" max="13306" width="15.77734375" style="44" customWidth="1"/>
    <col min="13307" max="13307" width="5.77734375" style="44" customWidth="1"/>
    <col min="13308" max="13309" width="16" style="44" customWidth="1"/>
    <col min="13310" max="13310" width="8.77734375" style="44" customWidth="1"/>
    <col min="13311" max="13311" width="16" style="44" customWidth="1"/>
    <col min="13312" max="13312" width="8.77734375" style="44" customWidth="1"/>
    <col min="13313" max="13313" width="16" style="44" customWidth="1"/>
    <col min="13314" max="13314" width="7.109375" style="44" customWidth="1"/>
    <col min="13315" max="13315" width="11.109375" style="44" customWidth="1"/>
    <col min="13316" max="13560" width="7.109375" style="44"/>
    <col min="13561" max="13562" width="15.77734375" style="44" customWidth="1"/>
    <col min="13563" max="13563" width="5.77734375" style="44" customWidth="1"/>
    <col min="13564" max="13565" width="16" style="44" customWidth="1"/>
    <col min="13566" max="13566" width="8.77734375" style="44" customWidth="1"/>
    <col min="13567" max="13567" width="16" style="44" customWidth="1"/>
    <col min="13568" max="13568" width="8.77734375" style="44" customWidth="1"/>
    <col min="13569" max="13569" width="16" style="44" customWidth="1"/>
    <col min="13570" max="13570" width="7.109375" style="44" customWidth="1"/>
    <col min="13571" max="13571" width="11.109375" style="44" customWidth="1"/>
    <col min="13572" max="13816" width="7.109375" style="44"/>
    <col min="13817" max="13818" width="15.77734375" style="44" customWidth="1"/>
    <col min="13819" max="13819" width="5.77734375" style="44" customWidth="1"/>
    <col min="13820" max="13821" width="16" style="44" customWidth="1"/>
    <col min="13822" max="13822" width="8.77734375" style="44" customWidth="1"/>
    <col min="13823" max="13823" width="16" style="44" customWidth="1"/>
    <col min="13824" max="13824" width="8.77734375" style="44" customWidth="1"/>
    <col min="13825" max="13825" width="16" style="44" customWidth="1"/>
    <col min="13826" max="13826" width="7.109375" style="44" customWidth="1"/>
    <col min="13827" max="13827" width="11.109375" style="44" customWidth="1"/>
    <col min="13828" max="14072" width="7.109375" style="44"/>
    <col min="14073" max="14074" width="15.77734375" style="44" customWidth="1"/>
    <col min="14075" max="14075" width="5.77734375" style="44" customWidth="1"/>
    <col min="14076" max="14077" width="16" style="44" customWidth="1"/>
    <col min="14078" max="14078" width="8.77734375" style="44" customWidth="1"/>
    <col min="14079" max="14079" width="16" style="44" customWidth="1"/>
    <col min="14080" max="14080" width="8.77734375" style="44" customWidth="1"/>
    <col min="14081" max="14081" width="16" style="44" customWidth="1"/>
    <col min="14082" max="14082" width="7.109375" style="44" customWidth="1"/>
    <col min="14083" max="14083" width="11.109375" style="44" customWidth="1"/>
    <col min="14084" max="14328" width="7.109375" style="44"/>
    <col min="14329" max="14330" width="15.77734375" style="44" customWidth="1"/>
    <col min="14331" max="14331" width="5.77734375" style="44" customWidth="1"/>
    <col min="14332" max="14333" width="16" style="44" customWidth="1"/>
    <col min="14334" max="14334" width="8.77734375" style="44" customWidth="1"/>
    <col min="14335" max="14335" width="16" style="44" customWidth="1"/>
    <col min="14336" max="14336" width="8.77734375" style="44" customWidth="1"/>
    <col min="14337" max="14337" width="16" style="44" customWidth="1"/>
    <col min="14338" max="14338" width="7.109375" style="44" customWidth="1"/>
    <col min="14339" max="14339" width="11.109375" style="44" customWidth="1"/>
    <col min="14340" max="14584" width="7.109375" style="44"/>
    <col min="14585" max="14586" width="15.77734375" style="44" customWidth="1"/>
    <col min="14587" max="14587" width="5.77734375" style="44" customWidth="1"/>
    <col min="14588" max="14589" width="16" style="44" customWidth="1"/>
    <col min="14590" max="14590" width="8.77734375" style="44" customWidth="1"/>
    <col min="14591" max="14591" width="16" style="44" customWidth="1"/>
    <col min="14592" max="14592" width="8.77734375" style="44" customWidth="1"/>
    <col min="14593" max="14593" width="16" style="44" customWidth="1"/>
    <col min="14594" max="14594" width="7.109375" style="44" customWidth="1"/>
    <col min="14595" max="14595" width="11.109375" style="44" customWidth="1"/>
    <col min="14596" max="14840" width="7.109375" style="44"/>
    <col min="14841" max="14842" width="15.77734375" style="44" customWidth="1"/>
    <col min="14843" max="14843" width="5.77734375" style="44" customWidth="1"/>
    <col min="14844" max="14845" width="16" style="44" customWidth="1"/>
    <col min="14846" max="14846" width="8.77734375" style="44" customWidth="1"/>
    <col min="14847" max="14847" width="16" style="44" customWidth="1"/>
    <col min="14848" max="14848" width="8.77734375" style="44" customWidth="1"/>
    <col min="14849" max="14849" width="16" style="44" customWidth="1"/>
    <col min="14850" max="14850" width="7.109375" style="44" customWidth="1"/>
    <col min="14851" max="14851" width="11.109375" style="44" customWidth="1"/>
    <col min="14852" max="15096" width="7.109375" style="44"/>
    <col min="15097" max="15098" width="15.77734375" style="44" customWidth="1"/>
    <col min="15099" max="15099" width="5.77734375" style="44" customWidth="1"/>
    <col min="15100" max="15101" width="16" style="44" customWidth="1"/>
    <col min="15102" max="15102" width="8.77734375" style="44" customWidth="1"/>
    <col min="15103" max="15103" width="16" style="44" customWidth="1"/>
    <col min="15104" max="15104" width="8.77734375" style="44" customWidth="1"/>
    <col min="15105" max="15105" width="16" style="44" customWidth="1"/>
    <col min="15106" max="15106" width="7.109375" style="44" customWidth="1"/>
    <col min="15107" max="15107" width="11.109375" style="44" customWidth="1"/>
    <col min="15108" max="15352" width="7.109375" style="44"/>
    <col min="15353" max="15354" width="15.77734375" style="44" customWidth="1"/>
    <col min="15355" max="15355" width="5.77734375" style="44" customWidth="1"/>
    <col min="15356" max="15357" width="16" style="44" customWidth="1"/>
    <col min="15358" max="15358" width="8.77734375" style="44" customWidth="1"/>
    <col min="15359" max="15359" width="16" style="44" customWidth="1"/>
    <col min="15360" max="15360" width="8.77734375" style="44" customWidth="1"/>
    <col min="15361" max="15361" width="16" style="44" customWidth="1"/>
    <col min="15362" max="15362" width="7.109375" style="44" customWidth="1"/>
    <col min="15363" max="15363" width="11.109375" style="44" customWidth="1"/>
    <col min="15364" max="15608" width="7.109375" style="44"/>
    <col min="15609" max="15610" width="15.77734375" style="44" customWidth="1"/>
    <col min="15611" max="15611" width="5.77734375" style="44" customWidth="1"/>
    <col min="15612" max="15613" width="16" style="44" customWidth="1"/>
    <col min="15614" max="15614" width="8.77734375" style="44" customWidth="1"/>
    <col min="15615" max="15615" width="16" style="44" customWidth="1"/>
    <col min="15616" max="15616" width="8.77734375" style="44" customWidth="1"/>
    <col min="15617" max="15617" width="16" style="44" customWidth="1"/>
    <col min="15618" max="15618" width="7.109375" style="44" customWidth="1"/>
    <col min="15619" max="15619" width="11.109375" style="44" customWidth="1"/>
    <col min="15620" max="15864" width="7.109375" style="44"/>
    <col min="15865" max="15866" width="15.77734375" style="44" customWidth="1"/>
    <col min="15867" max="15867" width="5.77734375" style="44" customWidth="1"/>
    <col min="15868" max="15869" width="16" style="44" customWidth="1"/>
    <col min="15870" max="15870" width="8.77734375" style="44" customWidth="1"/>
    <col min="15871" max="15871" width="16" style="44" customWidth="1"/>
    <col min="15872" max="15872" width="8.77734375" style="44" customWidth="1"/>
    <col min="15873" max="15873" width="16" style="44" customWidth="1"/>
    <col min="15874" max="15874" width="7.109375" style="44" customWidth="1"/>
    <col min="15875" max="15875" width="11.109375" style="44" customWidth="1"/>
    <col min="15876" max="16120" width="7.109375" style="44"/>
    <col min="16121" max="16122" width="15.77734375" style="44" customWidth="1"/>
    <col min="16123" max="16123" width="5.77734375" style="44" customWidth="1"/>
    <col min="16124" max="16125" width="16" style="44" customWidth="1"/>
    <col min="16126" max="16126" width="8.77734375" style="44" customWidth="1"/>
    <col min="16127" max="16127" width="16" style="44" customWidth="1"/>
    <col min="16128" max="16128" width="8.77734375" style="44" customWidth="1"/>
    <col min="16129" max="16129" width="16" style="44" customWidth="1"/>
    <col min="16130" max="16130" width="7.109375" style="44" customWidth="1"/>
    <col min="16131" max="16131" width="11.109375" style="44" customWidth="1"/>
    <col min="16132" max="16384" width="7.109375" style="44"/>
  </cols>
  <sheetData>
    <row r="1" spans="1:16" ht="30" customHeight="1">
      <c r="A1" s="1109" t="s">
        <v>508</v>
      </c>
      <c r="B1" s="1109"/>
      <c r="C1" s="1109"/>
      <c r="D1" s="1109"/>
      <c r="E1" s="558"/>
    </row>
    <row r="2" spans="1:16" ht="24.95" customHeight="1">
      <c r="F2" s="50"/>
      <c r="G2" s="50"/>
      <c r="H2" s="50"/>
      <c r="I2" s="50"/>
      <c r="J2" s="50"/>
      <c r="K2" s="50"/>
      <c r="L2" s="50"/>
    </row>
    <row r="3" spans="1:16" ht="24.95" customHeight="1">
      <c r="A3" s="44"/>
      <c r="B3" s="55"/>
      <c r="C3" s="56"/>
      <c r="D3" s="377" t="s">
        <v>2</v>
      </c>
      <c r="E3" s="377"/>
      <c r="F3" s="50"/>
      <c r="G3" s="378"/>
      <c r="H3" s="50"/>
      <c r="I3" s="50"/>
      <c r="J3" s="50"/>
      <c r="K3" s="50"/>
      <c r="L3" s="50"/>
    </row>
    <row r="4" spans="1:16" ht="26.25" customHeight="1">
      <c r="A4" s="1110" t="s">
        <v>440</v>
      </c>
      <c r="B4" s="1124" t="s">
        <v>509</v>
      </c>
      <c r="C4" s="1118" t="s">
        <v>510</v>
      </c>
      <c r="D4" s="1116" t="s">
        <v>511</v>
      </c>
      <c r="E4" s="561"/>
      <c r="F4" s="50"/>
      <c r="G4" s="1121" t="s">
        <v>509</v>
      </c>
      <c r="H4" s="1123" t="s">
        <v>510</v>
      </c>
      <c r="I4" s="50"/>
      <c r="J4" s="50"/>
      <c r="K4" s="50"/>
      <c r="L4" s="50"/>
    </row>
    <row r="5" spans="1:16" ht="26.25" customHeight="1" thickBot="1">
      <c r="A5" s="1111"/>
      <c r="B5" s="1125"/>
      <c r="C5" s="1120"/>
      <c r="D5" s="1117"/>
      <c r="E5" s="561"/>
      <c r="F5" s="50"/>
      <c r="G5" s="1122"/>
      <c r="H5" s="1123"/>
      <c r="I5" s="54" t="s">
        <v>578</v>
      </c>
      <c r="J5" s="54" t="s">
        <v>579</v>
      </c>
      <c r="K5" s="50"/>
      <c r="L5" s="50"/>
    </row>
    <row r="6" spans="1:16" ht="38.25" customHeight="1" thickTop="1">
      <c r="A6" s="379" t="s">
        <v>512</v>
      </c>
      <c r="B6" s="855">
        <v>3352450</v>
      </c>
      <c r="C6" s="582">
        <v>2430780</v>
      </c>
      <c r="D6" s="382"/>
      <c r="E6" s="55"/>
      <c r="G6" s="581">
        <v>2935020</v>
      </c>
      <c r="H6" s="582">
        <v>2387500</v>
      </c>
      <c r="I6" s="54" t="s">
        <v>668</v>
      </c>
      <c r="J6" s="54" t="s">
        <v>668</v>
      </c>
    </row>
    <row r="7" spans="1:16" s="388" customFormat="1" ht="38.25" customHeight="1">
      <c r="A7" s="379" t="s">
        <v>541</v>
      </c>
      <c r="B7" s="505">
        <v>3437660</v>
      </c>
      <c r="C7" s="505">
        <v>2254190</v>
      </c>
      <c r="D7" s="389"/>
      <c r="E7" s="562"/>
      <c r="F7" s="44"/>
      <c r="G7" s="583">
        <v>3437660</v>
      </c>
      <c r="H7" s="246">
        <v>2254190</v>
      </c>
      <c r="I7" s="560" t="s">
        <v>669</v>
      </c>
      <c r="J7" s="560" t="s">
        <v>669</v>
      </c>
    </row>
    <row r="8" spans="1:16" s="388" customFormat="1" ht="38.25" customHeight="1">
      <c r="A8" s="504" t="s">
        <v>513</v>
      </c>
      <c r="B8" s="677">
        <f>MIN(B6:B7)</f>
        <v>3352450</v>
      </c>
      <c r="C8" s="677">
        <f>MIN(C6:C7)</f>
        <v>2254190</v>
      </c>
      <c r="D8" s="396"/>
      <c r="E8" s="563"/>
      <c r="F8" s="44"/>
      <c r="G8" s="677">
        <f>MIN(G6:G7)</f>
        <v>2935020</v>
      </c>
      <c r="H8" s="677">
        <f>MIN(H6:H7)</f>
        <v>2254190</v>
      </c>
      <c r="L8" s="560"/>
    </row>
    <row r="9" spans="1:16" ht="22.9" customHeight="1">
      <c r="A9" s="398" t="s">
        <v>659</v>
      </c>
      <c r="B9" s="55"/>
      <c r="C9" s="56"/>
      <c r="D9" s="56"/>
      <c r="E9" s="56"/>
      <c r="G9" s="676"/>
      <c r="H9" s="676"/>
      <c r="I9" s="676"/>
      <c r="J9" s="676"/>
      <c r="K9" s="676"/>
      <c r="L9" s="676"/>
      <c r="M9" s="676"/>
      <c r="N9" s="676"/>
      <c r="O9" s="676"/>
      <c r="P9" s="676"/>
    </row>
    <row r="10" spans="1:16" s="51" customFormat="1" ht="22.9" customHeight="1">
      <c r="A10" s="52"/>
      <c r="B10" s="60"/>
      <c r="C10" s="61"/>
      <c r="D10" s="61"/>
      <c r="E10" s="61"/>
      <c r="G10" s="57"/>
      <c r="H10" s="678"/>
      <c r="I10" s="678"/>
      <c r="J10" s="678"/>
      <c r="K10" s="678"/>
    </row>
    <row r="11" spans="1:16" s="51" customFormat="1" ht="22.9" customHeight="1">
      <c r="A11" s="58"/>
      <c r="B11" s="567"/>
      <c r="C11" s="568"/>
      <c r="D11" s="61"/>
      <c r="E11" s="61"/>
      <c r="G11" s="57"/>
    </row>
    <row r="12" spans="1:16" s="51" customFormat="1" ht="22.9" customHeight="1">
      <c r="A12" s="58"/>
      <c r="B12" s="60"/>
      <c r="C12" s="61"/>
      <c r="D12" s="61"/>
      <c r="E12" s="61"/>
      <c r="G12" s="57"/>
    </row>
    <row r="13" spans="1:16" s="51" customFormat="1" ht="22.9" customHeight="1">
      <c r="A13" s="58"/>
      <c r="B13" s="60"/>
      <c r="C13" s="61"/>
      <c r="D13" s="61"/>
      <c r="E13" s="61"/>
    </row>
    <row r="14" spans="1:16" s="51" customFormat="1" ht="22.9" customHeight="1">
      <c r="A14" s="62"/>
      <c r="B14" s="60"/>
      <c r="C14" s="61"/>
      <c r="D14" s="61"/>
      <c r="E14" s="61"/>
    </row>
    <row r="15" spans="1:16" s="51" customFormat="1" ht="22.9" customHeight="1">
      <c r="A15" s="62"/>
      <c r="B15" s="60"/>
      <c r="C15" s="61"/>
      <c r="D15" s="61"/>
      <c r="E15" s="61"/>
    </row>
    <row r="16" spans="1:16" s="51" customFormat="1" ht="22.9" customHeight="1">
      <c r="A16" s="62"/>
      <c r="B16" s="60"/>
      <c r="C16" s="61"/>
      <c r="D16" s="61"/>
      <c r="E16" s="61"/>
    </row>
    <row r="17" spans="1:5" s="51" customFormat="1" ht="22.9" customHeight="1">
      <c r="A17" s="62"/>
      <c r="B17" s="60"/>
      <c r="C17" s="61"/>
      <c r="D17" s="61"/>
      <c r="E17" s="61"/>
    </row>
    <row r="18" spans="1:5" s="51" customFormat="1" ht="22.9" customHeight="1">
      <c r="A18" s="62"/>
      <c r="B18" s="60"/>
      <c r="C18" s="61"/>
      <c r="D18" s="61"/>
      <c r="E18" s="61"/>
    </row>
    <row r="19" spans="1:5" s="51" customFormat="1" ht="22.9" customHeight="1">
      <c r="A19" s="62"/>
      <c r="B19" s="60"/>
      <c r="C19" s="61"/>
      <c r="D19" s="61"/>
      <c r="E19" s="61"/>
    </row>
    <row r="20" spans="1:5" s="51" customFormat="1" ht="22.9" customHeight="1">
      <c r="A20" s="62"/>
      <c r="B20" s="60"/>
      <c r="C20" s="61"/>
      <c r="D20" s="61"/>
      <c r="E20" s="61"/>
    </row>
    <row r="21" spans="1:5" s="51" customFormat="1" ht="22.9" customHeight="1">
      <c r="A21" s="62"/>
      <c r="B21" s="60"/>
      <c r="C21" s="61"/>
      <c r="D21" s="61"/>
      <c r="E21" s="61"/>
    </row>
    <row r="22" spans="1:5" s="51" customFormat="1" ht="22.9" customHeight="1">
      <c r="A22" s="62"/>
      <c r="B22" s="60"/>
      <c r="C22" s="61"/>
      <c r="D22" s="61"/>
      <c r="E22" s="61"/>
    </row>
    <row r="23" spans="1:5" s="51" customFormat="1" ht="22.9" customHeight="1">
      <c r="A23" s="62"/>
      <c r="B23" s="60"/>
      <c r="C23" s="61"/>
      <c r="D23" s="61"/>
      <c r="E23" s="61"/>
    </row>
    <row r="24" spans="1:5" s="51" customFormat="1" ht="22.9" customHeight="1">
      <c r="A24" s="62"/>
      <c r="B24" s="60"/>
      <c r="C24" s="61"/>
      <c r="D24" s="61"/>
      <c r="E24" s="61"/>
    </row>
    <row r="25" spans="1:5" s="51" customFormat="1" ht="22.9" customHeight="1">
      <c r="A25" s="62"/>
      <c r="B25" s="60"/>
      <c r="C25" s="61"/>
      <c r="D25" s="61"/>
      <c r="E25" s="61"/>
    </row>
    <row r="26" spans="1:5" s="51" customFormat="1" ht="22.9" customHeight="1">
      <c r="A26" s="62"/>
      <c r="B26" s="60"/>
      <c r="C26" s="61"/>
      <c r="D26" s="61"/>
      <c r="E26" s="61"/>
    </row>
    <row r="27" spans="1:5" s="51" customFormat="1" ht="22.9" customHeight="1">
      <c r="A27" s="62"/>
      <c r="B27" s="60"/>
      <c r="C27" s="61"/>
      <c r="D27" s="61"/>
      <c r="E27" s="61"/>
    </row>
    <row r="28" spans="1:5" s="51" customFormat="1" ht="22.9" customHeight="1">
      <c r="A28" s="62"/>
      <c r="B28" s="60"/>
      <c r="C28" s="61"/>
      <c r="D28" s="61"/>
      <c r="E28" s="61"/>
    </row>
  </sheetData>
  <mergeCells count="7">
    <mergeCell ref="G4:G5"/>
    <mergeCell ref="H4:H5"/>
    <mergeCell ref="A1:D1"/>
    <mergeCell ref="A4:A5"/>
    <mergeCell ref="B4:B5"/>
    <mergeCell ref="C4:C5"/>
    <mergeCell ref="D4:D5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5" firstPageNumber="50" orientation="portrait" r:id="rId1"/>
  <headerFooter alignWithMargins="0">
    <oddFooter>&amp;C- &amp;P -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72"/>
  <sheetViews>
    <sheetView showGridLines="0" view="pageBreakPreview" zoomScaleNormal="100" zoomScaleSheetLayoutView="100" workbookViewId="0">
      <selection activeCell="V16" sqref="V16"/>
    </sheetView>
  </sheetViews>
  <sheetFormatPr defaultColWidth="8" defaultRowHeight="13.5"/>
  <cols>
    <col min="1" max="1" width="3" style="571" customWidth="1"/>
    <col min="2" max="21" width="3.44140625" style="571" customWidth="1"/>
    <col min="22" max="22" width="55.21875" style="571" bestFit="1" customWidth="1"/>
    <col min="23" max="148" width="3.21875" style="571" customWidth="1"/>
    <col min="149" max="16384" width="8" style="571"/>
  </cols>
  <sheetData>
    <row r="1" spans="1:23" ht="30" customHeight="1">
      <c r="A1" s="1126" t="s">
        <v>658</v>
      </c>
      <c r="B1" s="1126"/>
      <c r="C1" s="1126"/>
      <c r="D1" s="1126"/>
      <c r="E1" s="1126"/>
      <c r="F1" s="1126"/>
      <c r="G1" s="1126"/>
      <c r="H1" s="1126"/>
      <c r="I1" s="1126"/>
      <c r="J1" s="1126"/>
      <c r="K1" s="1126"/>
      <c r="L1" s="1126"/>
      <c r="M1" s="1126"/>
      <c r="N1" s="1126"/>
      <c r="O1" s="1126"/>
      <c r="P1" s="1126"/>
      <c r="Q1" s="1126"/>
      <c r="R1" s="1126"/>
      <c r="S1" s="1126"/>
      <c r="T1" s="1126"/>
      <c r="U1" s="1126"/>
    </row>
    <row r="2" spans="1:23" ht="20.100000000000001" customHeight="1">
      <c r="A2" s="572"/>
      <c r="B2" s="572"/>
      <c r="C2" s="572"/>
      <c r="D2" s="572"/>
      <c r="E2" s="572"/>
      <c r="F2" s="572"/>
      <c r="G2" s="572"/>
      <c r="H2" s="572"/>
      <c r="I2" s="572"/>
      <c r="J2" s="572"/>
      <c r="K2" s="572"/>
      <c r="L2" s="572"/>
      <c r="M2" s="572"/>
      <c r="N2" s="572"/>
      <c r="O2" s="572"/>
      <c r="P2" s="572"/>
      <c r="Q2" s="572"/>
      <c r="R2" s="572"/>
      <c r="S2" s="572"/>
      <c r="T2" s="572"/>
      <c r="U2" s="572"/>
    </row>
    <row r="3" spans="1:23" ht="30" customHeight="1">
      <c r="A3" s="572"/>
      <c r="B3" s="572"/>
      <c r="C3" s="572"/>
      <c r="D3" s="572"/>
      <c r="E3" s="572"/>
      <c r="F3" s="572"/>
      <c r="G3" s="572"/>
      <c r="H3" s="572"/>
      <c r="I3" s="572"/>
      <c r="J3" s="572"/>
      <c r="K3" s="572"/>
      <c r="L3" s="572"/>
      <c r="M3" s="572"/>
      <c r="N3" s="572"/>
      <c r="O3" s="572"/>
      <c r="P3" s="572"/>
      <c r="Q3" s="572"/>
      <c r="R3" s="572"/>
      <c r="S3" s="572"/>
      <c r="T3" s="572"/>
      <c r="U3" s="572"/>
    </row>
    <row r="4" spans="1:23" ht="30" customHeight="1">
      <c r="A4" s="1127" t="s">
        <v>614</v>
      </c>
      <c r="B4" s="1127"/>
      <c r="C4" s="1127"/>
      <c r="D4" s="1127" t="s">
        <v>615</v>
      </c>
      <c r="E4" s="1127"/>
      <c r="F4" s="1127" t="s">
        <v>616</v>
      </c>
      <c r="G4" s="1127"/>
      <c r="H4" s="1127" t="s">
        <v>617</v>
      </c>
      <c r="I4" s="1127"/>
      <c r="J4" s="1127" t="s">
        <v>618</v>
      </c>
      <c r="K4" s="1127"/>
      <c r="L4" s="1127" t="s">
        <v>619</v>
      </c>
      <c r="M4" s="1127"/>
      <c r="N4" s="1127" t="s">
        <v>620</v>
      </c>
      <c r="O4" s="1127"/>
      <c r="P4" s="1127" t="s">
        <v>621</v>
      </c>
      <c r="Q4" s="1127"/>
      <c r="R4" s="1128" t="s">
        <v>634</v>
      </c>
      <c r="S4" s="1127"/>
      <c r="T4" s="1128" t="s">
        <v>622</v>
      </c>
      <c r="U4" s="1127"/>
      <c r="V4" s="573" t="s">
        <v>623</v>
      </c>
    </row>
    <row r="5" spans="1:23" ht="30" customHeight="1">
      <c r="A5" s="1129" t="s">
        <v>671</v>
      </c>
      <c r="B5" s="1130" t="s">
        <v>672</v>
      </c>
      <c r="C5" s="1130"/>
      <c r="D5" s="1131">
        <v>4</v>
      </c>
      <c r="E5" s="1131"/>
      <c r="F5" s="1131">
        <v>4</v>
      </c>
      <c r="G5" s="1131"/>
      <c r="H5" s="1131">
        <v>4</v>
      </c>
      <c r="I5" s="1131"/>
      <c r="J5" s="1131">
        <v>4</v>
      </c>
      <c r="K5" s="1131"/>
      <c r="L5" s="1131">
        <v>5</v>
      </c>
      <c r="M5" s="1131"/>
      <c r="N5" s="1131">
        <v>5</v>
      </c>
      <c r="O5" s="1131"/>
      <c r="P5" s="1131">
        <v>4</v>
      </c>
      <c r="Q5" s="1131"/>
      <c r="R5" s="1131">
        <v>1</v>
      </c>
      <c r="S5" s="1131"/>
      <c r="T5" s="1132">
        <f t="shared" ref="T5:T17" si="0">SUM(D5:S5)</f>
        <v>31</v>
      </c>
      <c r="U5" s="1132"/>
      <c r="V5" s="681" t="s">
        <v>673</v>
      </c>
      <c r="W5" s="574">
        <v>1</v>
      </c>
    </row>
    <row r="6" spans="1:23" ht="30" customHeight="1">
      <c r="A6" s="1129"/>
      <c r="B6" s="1130" t="s">
        <v>674</v>
      </c>
      <c r="C6" s="1130"/>
      <c r="D6" s="1131">
        <v>3</v>
      </c>
      <c r="E6" s="1131"/>
      <c r="F6" s="1131">
        <v>3</v>
      </c>
      <c r="G6" s="1131"/>
      <c r="H6" s="1131">
        <v>3</v>
      </c>
      <c r="I6" s="1131"/>
      <c r="J6" s="1131">
        <v>4</v>
      </c>
      <c r="K6" s="1131"/>
      <c r="L6" s="1131">
        <v>4</v>
      </c>
      <c r="M6" s="1131"/>
      <c r="N6" s="1131">
        <v>4</v>
      </c>
      <c r="O6" s="1131"/>
      <c r="P6" s="1131">
        <v>4</v>
      </c>
      <c r="Q6" s="1131"/>
      <c r="R6" s="1131">
        <v>3</v>
      </c>
      <c r="S6" s="1131"/>
      <c r="T6" s="1132">
        <f t="shared" si="0"/>
        <v>28</v>
      </c>
      <c r="U6" s="1132"/>
      <c r="V6" s="681" t="s">
        <v>675</v>
      </c>
      <c r="W6" s="574">
        <v>3</v>
      </c>
    </row>
    <row r="7" spans="1:23" ht="30" customHeight="1">
      <c r="A7" s="1129"/>
      <c r="B7" s="1130" t="s">
        <v>624</v>
      </c>
      <c r="C7" s="1130"/>
      <c r="D7" s="1131">
        <v>4</v>
      </c>
      <c r="E7" s="1131"/>
      <c r="F7" s="1131">
        <v>5</v>
      </c>
      <c r="G7" s="1131"/>
      <c r="H7" s="1131">
        <v>4</v>
      </c>
      <c r="I7" s="1131"/>
      <c r="J7" s="1131">
        <v>4</v>
      </c>
      <c r="K7" s="1131"/>
      <c r="L7" s="1131">
        <v>4</v>
      </c>
      <c r="M7" s="1131"/>
      <c r="N7" s="1131">
        <v>4</v>
      </c>
      <c r="O7" s="1131"/>
      <c r="P7" s="1131">
        <v>5</v>
      </c>
      <c r="Q7" s="1131"/>
      <c r="R7" s="1133">
        <v>1</v>
      </c>
      <c r="S7" s="1133"/>
      <c r="T7" s="1132">
        <f>SUM(D7:S7)</f>
        <v>31</v>
      </c>
      <c r="U7" s="1132"/>
      <c r="V7" s="681" t="s">
        <v>676</v>
      </c>
      <c r="W7" s="574">
        <v>2</v>
      </c>
    </row>
    <row r="8" spans="1:23" ht="30" customHeight="1">
      <c r="A8" s="1129"/>
      <c r="B8" s="1130" t="s">
        <v>625</v>
      </c>
      <c r="C8" s="1130"/>
      <c r="D8" s="1131">
        <v>4</v>
      </c>
      <c r="E8" s="1131"/>
      <c r="F8" s="1131">
        <v>4</v>
      </c>
      <c r="G8" s="1131"/>
      <c r="H8" s="1131">
        <v>5</v>
      </c>
      <c r="I8" s="1131"/>
      <c r="J8" s="1131">
        <v>5</v>
      </c>
      <c r="K8" s="1131"/>
      <c r="L8" s="1131">
        <v>4</v>
      </c>
      <c r="M8" s="1131"/>
      <c r="N8" s="1131">
        <v>4</v>
      </c>
      <c r="O8" s="1131"/>
      <c r="P8" s="1131">
        <v>4</v>
      </c>
      <c r="Q8" s="1131"/>
      <c r="R8" s="1133"/>
      <c r="S8" s="1133"/>
      <c r="T8" s="1132">
        <f t="shared" si="0"/>
        <v>30</v>
      </c>
      <c r="U8" s="1132"/>
      <c r="V8" s="681"/>
      <c r="W8" s="574"/>
    </row>
    <row r="9" spans="1:23" ht="30" customHeight="1">
      <c r="A9" s="1129"/>
      <c r="B9" s="1130" t="s">
        <v>626</v>
      </c>
      <c r="C9" s="1130"/>
      <c r="D9" s="1131">
        <v>3</v>
      </c>
      <c r="E9" s="1131"/>
      <c r="F9" s="1131">
        <v>3</v>
      </c>
      <c r="G9" s="1131"/>
      <c r="H9" s="1131">
        <v>4</v>
      </c>
      <c r="I9" s="1131"/>
      <c r="J9" s="1131">
        <v>4</v>
      </c>
      <c r="K9" s="1131"/>
      <c r="L9" s="1131">
        <v>4</v>
      </c>
      <c r="M9" s="1131"/>
      <c r="N9" s="1131">
        <v>5</v>
      </c>
      <c r="O9" s="1131"/>
      <c r="P9" s="1131">
        <v>5</v>
      </c>
      <c r="Q9" s="1131"/>
      <c r="R9" s="1133">
        <v>3</v>
      </c>
      <c r="S9" s="1133"/>
      <c r="T9" s="1132">
        <f t="shared" si="0"/>
        <v>31</v>
      </c>
      <c r="U9" s="1132"/>
      <c r="V9" s="681" t="s">
        <v>677</v>
      </c>
      <c r="W9" s="575">
        <v>4</v>
      </c>
    </row>
    <row r="10" spans="1:23" ht="30" customHeight="1">
      <c r="A10" s="1129"/>
      <c r="B10" s="1130" t="s">
        <v>627</v>
      </c>
      <c r="C10" s="1130"/>
      <c r="D10" s="1131">
        <v>5</v>
      </c>
      <c r="E10" s="1131"/>
      <c r="F10" s="1131">
        <v>5</v>
      </c>
      <c r="G10" s="1131"/>
      <c r="H10" s="1131">
        <v>3</v>
      </c>
      <c r="I10" s="1131"/>
      <c r="J10" s="1131">
        <v>4</v>
      </c>
      <c r="K10" s="1131"/>
      <c r="L10" s="1131">
        <v>4</v>
      </c>
      <c r="M10" s="1131"/>
      <c r="N10" s="1131">
        <v>3</v>
      </c>
      <c r="O10" s="1131"/>
      <c r="P10" s="1131">
        <v>4</v>
      </c>
      <c r="Q10" s="1131"/>
      <c r="R10" s="1133">
        <v>2</v>
      </c>
      <c r="S10" s="1133"/>
      <c r="T10" s="1132">
        <f t="shared" si="0"/>
        <v>30</v>
      </c>
      <c r="U10" s="1132"/>
      <c r="V10" s="681" t="s">
        <v>678</v>
      </c>
      <c r="W10" s="574">
        <v>2</v>
      </c>
    </row>
    <row r="11" spans="1:23" ht="30" customHeight="1">
      <c r="A11" s="1129"/>
      <c r="B11" s="1130" t="s">
        <v>628</v>
      </c>
      <c r="C11" s="1130"/>
      <c r="D11" s="1131">
        <v>4</v>
      </c>
      <c r="E11" s="1131"/>
      <c r="F11" s="1131">
        <v>4</v>
      </c>
      <c r="G11" s="1131"/>
      <c r="H11" s="1131">
        <v>5</v>
      </c>
      <c r="I11" s="1131"/>
      <c r="J11" s="1131">
        <v>5</v>
      </c>
      <c r="K11" s="1131"/>
      <c r="L11" s="1131">
        <v>5</v>
      </c>
      <c r="M11" s="1131"/>
      <c r="N11" s="1131">
        <v>4</v>
      </c>
      <c r="O11" s="1131"/>
      <c r="P11" s="1131">
        <v>4</v>
      </c>
      <c r="Q11" s="1131"/>
      <c r="R11" s="1133"/>
      <c r="S11" s="1133"/>
      <c r="T11" s="1132">
        <f t="shared" si="0"/>
        <v>31</v>
      </c>
      <c r="U11" s="1132"/>
      <c r="V11" s="681"/>
      <c r="W11" s="574"/>
    </row>
    <row r="12" spans="1:23" ht="30" customHeight="1">
      <c r="A12" s="1129"/>
      <c r="B12" s="1130" t="s">
        <v>629</v>
      </c>
      <c r="C12" s="1130"/>
      <c r="D12" s="1131">
        <v>4</v>
      </c>
      <c r="E12" s="1131"/>
      <c r="F12" s="1131">
        <v>4</v>
      </c>
      <c r="G12" s="1131"/>
      <c r="H12" s="1131">
        <v>4</v>
      </c>
      <c r="I12" s="1131"/>
      <c r="J12" s="1131">
        <v>4</v>
      </c>
      <c r="K12" s="1131"/>
      <c r="L12" s="1131">
        <v>4</v>
      </c>
      <c r="M12" s="1131"/>
      <c r="N12" s="1134">
        <v>5</v>
      </c>
      <c r="O12" s="1134"/>
      <c r="P12" s="1131">
        <v>5</v>
      </c>
      <c r="Q12" s="1131"/>
      <c r="R12" s="1133">
        <v>1</v>
      </c>
      <c r="S12" s="1133"/>
      <c r="T12" s="1132">
        <f t="shared" si="0"/>
        <v>31</v>
      </c>
      <c r="U12" s="1132"/>
      <c r="V12" s="681" t="s">
        <v>679</v>
      </c>
      <c r="W12" s="574">
        <v>2</v>
      </c>
    </row>
    <row r="13" spans="1:23" ht="30" customHeight="1">
      <c r="A13" s="1129"/>
      <c r="B13" s="1130" t="s">
        <v>630</v>
      </c>
      <c r="C13" s="1130"/>
      <c r="D13" s="1131">
        <v>4</v>
      </c>
      <c r="E13" s="1131"/>
      <c r="F13" s="1131">
        <v>5</v>
      </c>
      <c r="G13" s="1131"/>
      <c r="H13" s="1131">
        <v>5</v>
      </c>
      <c r="I13" s="1131"/>
      <c r="J13" s="1131">
        <v>3</v>
      </c>
      <c r="K13" s="1131"/>
      <c r="L13" s="1131">
        <v>3</v>
      </c>
      <c r="M13" s="1131"/>
      <c r="N13" s="1134">
        <v>3</v>
      </c>
      <c r="O13" s="1134"/>
      <c r="P13" s="1131">
        <v>4</v>
      </c>
      <c r="Q13" s="1131"/>
      <c r="R13" s="1133">
        <v>3</v>
      </c>
      <c r="S13" s="1133"/>
      <c r="T13" s="1132">
        <f t="shared" si="0"/>
        <v>30</v>
      </c>
      <c r="U13" s="1132"/>
      <c r="V13" s="681" t="s">
        <v>680</v>
      </c>
      <c r="W13" s="575">
        <v>3</v>
      </c>
    </row>
    <row r="14" spans="1:23" ht="30" customHeight="1">
      <c r="A14" s="1129"/>
      <c r="B14" s="1130" t="s">
        <v>631</v>
      </c>
      <c r="C14" s="1130"/>
      <c r="D14" s="1131">
        <v>3</v>
      </c>
      <c r="E14" s="1131"/>
      <c r="F14" s="1131">
        <v>4</v>
      </c>
      <c r="G14" s="1131"/>
      <c r="H14" s="1131">
        <v>4</v>
      </c>
      <c r="I14" s="1131"/>
      <c r="J14" s="1131">
        <v>5</v>
      </c>
      <c r="K14" s="1131"/>
      <c r="L14" s="1131">
        <v>4</v>
      </c>
      <c r="M14" s="1131"/>
      <c r="N14" s="1134">
        <v>5</v>
      </c>
      <c r="O14" s="1134"/>
      <c r="P14" s="1131">
        <v>4</v>
      </c>
      <c r="Q14" s="1131"/>
      <c r="R14" s="1133">
        <v>2</v>
      </c>
      <c r="S14" s="1133"/>
      <c r="T14" s="1132">
        <f t="shared" si="0"/>
        <v>31</v>
      </c>
      <c r="U14" s="1132"/>
      <c r="V14" s="681" t="s">
        <v>681</v>
      </c>
      <c r="W14" s="574">
        <v>3</v>
      </c>
    </row>
    <row r="15" spans="1:23" ht="30" customHeight="1">
      <c r="A15" s="1129"/>
      <c r="B15" s="1130" t="s">
        <v>632</v>
      </c>
      <c r="C15" s="1130"/>
      <c r="D15" s="1131">
        <v>5</v>
      </c>
      <c r="E15" s="1131"/>
      <c r="F15" s="1131">
        <v>4</v>
      </c>
      <c r="G15" s="1131"/>
      <c r="H15" s="1131">
        <v>4</v>
      </c>
      <c r="I15" s="1131"/>
      <c r="J15" s="1131">
        <v>4</v>
      </c>
      <c r="K15" s="1131"/>
      <c r="L15" s="1131">
        <v>4</v>
      </c>
      <c r="M15" s="1131"/>
      <c r="N15" s="1131">
        <v>4</v>
      </c>
      <c r="O15" s="1131"/>
      <c r="P15" s="1131">
        <v>5</v>
      </c>
      <c r="Q15" s="1131"/>
      <c r="R15" s="1133"/>
      <c r="S15" s="1133"/>
      <c r="T15" s="1132">
        <f t="shared" si="0"/>
        <v>30</v>
      </c>
      <c r="U15" s="1132"/>
      <c r="V15" s="681"/>
      <c r="W15" s="574"/>
    </row>
    <row r="16" spans="1:23" ht="30" customHeight="1">
      <c r="A16" s="1129"/>
      <c r="B16" s="1130" t="s">
        <v>633</v>
      </c>
      <c r="C16" s="1130"/>
      <c r="D16" s="1131">
        <v>4</v>
      </c>
      <c r="E16" s="1131"/>
      <c r="F16" s="1131">
        <v>5</v>
      </c>
      <c r="G16" s="1131"/>
      <c r="H16" s="1131">
        <v>5</v>
      </c>
      <c r="I16" s="1131"/>
      <c r="J16" s="1131">
        <v>5</v>
      </c>
      <c r="K16" s="1131"/>
      <c r="L16" s="1131">
        <v>3</v>
      </c>
      <c r="M16" s="1131"/>
      <c r="N16" s="1131">
        <v>4</v>
      </c>
      <c r="O16" s="1131"/>
      <c r="P16" s="1131">
        <v>4</v>
      </c>
      <c r="Q16" s="1131"/>
      <c r="R16" s="1131">
        <v>1</v>
      </c>
      <c r="S16" s="1131"/>
      <c r="T16" s="1132">
        <f t="shared" si="0"/>
        <v>31</v>
      </c>
      <c r="U16" s="1132"/>
      <c r="V16" s="681" t="s">
        <v>682</v>
      </c>
      <c r="W16" s="574">
        <v>1</v>
      </c>
    </row>
    <row r="17" spans="1:29" ht="30" customHeight="1">
      <c r="A17" s="1129"/>
      <c r="B17" s="1135" t="s">
        <v>622</v>
      </c>
      <c r="C17" s="1135"/>
      <c r="D17" s="1136">
        <f>SUM(D5:E16)</f>
        <v>47</v>
      </c>
      <c r="E17" s="1136"/>
      <c r="F17" s="1136">
        <f>SUM(F5:G16)</f>
        <v>50</v>
      </c>
      <c r="G17" s="1136"/>
      <c r="H17" s="1136">
        <f>SUM(H5:I16)</f>
        <v>50</v>
      </c>
      <c r="I17" s="1136"/>
      <c r="J17" s="1136">
        <f>SUM(J5:K16)</f>
        <v>51</v>
      </c>
      <c r="K17" s="1136"/>
      <c r="L17" s="1136">
        <f>SUM(L5:M16)</f>
        <v>48</v>
      </c>
      <c r="M17" s="1136"/>
      <c r="N17" s="1136">
        <f>SUM(N5:O16)</f>
        <v>50</v>
      </c>
      <c r="O17" s="1136"/>
      <c r="P17" s="1136">
        <f>SUM(P5:Q16)</f>
        <v>52</v>
      </c>
      <c r="Q17" s="1136"/>
      <c r="R17" s="1136">
        <f>SUM(R5:S16)</f>
        <v>17</v>
      </c>
      <c r="S17" s="1136"/>
      <c r="T17" s="1136">
        <f t="shared" si="0"/>
        <v>365</v>
      </c>
      <c r="U17" s="1136"/>
      <c r="V17" s="682"/>
      <c r="W17" s="575"/>
    </row>
    <row r="18" spans="1:29" ht="30" customHeight="1">
      <c r="D18" s="576"/>
      <c r="E18" s="576"/>
      <c r="F18" s="576"/>
      <c r="G18" s="576"/>
      <c r="H18" s="576"/>
      <c r="I18" s="576"/>
      <c r="K18" s="576"/>
      <c r="L18" s="576"/>
      <c r="M18" s="576"/>
      <c r="N18" s="576"/>
      <c r="O18" s="576"/>
      <c r="P18" s="685"/>
      <c r="Q18" s="685"/>
      <c r="R18" s="685"/>
      <c r="S18" s="685"/>
      <c r="T18" s="685"/>
      <c r="U18" s="685"/>
      <c r="X18" s="571">
        <f>P17+R17</f>
        <v>69</v>
      </c>
      <c r="AA18" s="683">
        <f>T17-X18</f>
        <v>296</v>
      </c>
      <c r="AC18" s="684"/>
    </row>
    <row r="19" spans="1:29" ht="30" customHeight="1"/>
    <row r="20" spans="1:29" ht="30" customHeight="1"/>
    <row r="21" spans="1:29" ht="30" customHeight="1"/>
    <row r="22" spans="1:29" ht="30" customHeight="1"/>
    <row r="23" spans="1:29" ht="30" customHeight="1"/>
    <row r="24" spans="1:29" ht="30" customHeight="1"/>
    <row r="25" spans="1:29" ht="30" customHeight="1"/>
    <row r="26" spans="1:29" ht="30" customHeight="1"/>
    <row r="27" spans="1:29" ht="30" customHeight="1"/>
    <row r="28" spans="1:29" ht="30" customHeight="1"/>
    <row r="29" spans="1:29" ht="30" customHeight="1"/>
    <row r="30" spans="1:29" ht="30" customHeight="1"/>
    <row r="31" spans="1:29" ht="30" customHeight="1"/>
    <row r="32" spans="1:29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</sheetData>
  <mergeCells count="142">
    <mergeCell ref="L17:M17"/>
    <mergeCell ref="N17:O17"/>
    <mergeCell ref="P17:Q17"/>
    <mergeCell ref="R17:S17"/>
    <mergeCell ref="T17:U17"/>
    <mergeCell ref="N16:O16"/>
    <mergeCell ref="P16:Q16"/>
    <mergeCell ref="R16:S16"/>
    <mergeCell ref="T16:U16"/>
    <mergeCell ref="L16:M16"/>
    <mergeCell ref="B17:C17"/>
    <mergeCell ref="D17:E17"/>
    <mergeCell ref="F17:G17"/>
    <mergeCell ref="H17:I17"/>
    <mergeCell ref="J17:K17"/>
    <mergeCell ref="B16:C16"/>
    <mergeCell ref="D16:E16"/>
    <mergeCell ref="F16:G16"/>
    <mergeCell ref="H16:I16"/>
    <mergeCell ref="J16:K16"/>
    <mergeCell ref="L15:M15"/>
    <mergeCell ref="N15:O15"/>
    <mergeCell ref="P15:Q15"/>
    <mergeCell ref="R15:S15"/>
    <mergeCell ref="T15:U15"/>
    <mergeCell ref="N14:O14"/>
    <mergeCell ref="P14:Q14"/>
    <mergeCell ref="R14:S14"/>
    <mergeCell ref="T14:U14"/>
    <mergeCell ref="L14:M14"/>
    <mergeCell ref="B15:C15"/>
    <mergeCell ref="D15:E15"/>
    <mergeCell ref="F15:G15"/>
    <mergeCell ref="H15:I15"/>
    <mergeCell ref="J15:K15"/>
    <mergeCell ref="B14:C14"/>
    <mergeCell ref="D14:E14"/>
    <mergeCell ref="F14:G14"/>
    <mergeCell ref="H14:I14"/>
    <mergeCell ref="J14:K14"/>
    <mergeCell ref="J12:K12"/>
    <mergeCell ref="L13:M13"/>
    <mergeCell ref="N13:O13"/>
    <mergeCell ref="P13:Q13"/>
    <mergeCell ref="R13:S13"/>
    <mergeCell ref="T13:U13"/>
    <mergeCell ref="N12:O12"/>
    <mergeCell ref="P12:Q12"/>
    <mergeCell ref="R12:S12"/>
    <mergeCell ref="T12:U12"/>
    <mergeCell ref="L12:M12"/>
    <mergeCell ref="R8:S8"/>
    <mergeCell ref="T8:U8"/>
    <mergeCell ref="L8:M8"/>
    <mergeCell ref="B11:C11"/>
    <mergeCell ref="D11:E11"/>
    <mergeCell ref="F11:G11"/>
    <mergeCell ref="H11:I11"/>
    <mergeCell ref="J11:K11"/>
    <mergeCell ref="B10:C10"/>
    <mergeCell ref="D10:E10"/>
    <mergeCell ref="F10:G10"/>
    <mergeCell ref="H10:I10"/>
    <mergeCell ref="J10:K10"/>
    <mergeCell ref="L11:M11"/>
    <mergeCell ref="N11:O11"/>
    <mergeCell ref="P11:Q11"/>
    <mergeCell ref="R11:S11"/>
    <mergeCell ref="T11:U11"/>
    <mergeCell ref="N10:O10"/>
    <mergeCell ref="P10:Q10"/>
    <mergeCell ref="R10:S10"/>
    <mergeCell ref="T10:U10"/>
    <mergeCell ref="L10:M10"/>
    <mergeCell ref="P7:Q7"/>
    <mergeCell ref="R7:S7"/>
    <mergeCell ref="T7:U7"/>
    <mergeCell ref="N6:O6"/>
    <mergeCell ref="P6:Q6"/>
    <mergeCell ref="R6:S6"/>
    <mergeCell ref="T6:U6"/>
    <mergeCell ref="B9:C9"/>
    <mergeCell ref="D9:E9"/>
    <mergeCell ref="F9:G9"/>
    <mergeCell ref="H9:I9"/>
    <mergeCell ref="J9:K9"/>
    <mergeCell ref="B8:C8"/>
    <mergeCell ref="D8:E8"/>
    <mergeCell ref="F8:G8"/>
    <mergeCell ref="H8:I8"/>
    <mergeCell ref="J8:K8"/>
    <mergeCell ref="L9:M9"/>
    <mergeCell ref="N9:O9"/>
    <mergeCell ref="P9:Q9"/>
    <mergeCell ref="R9:S9"/>
    <mergeCell ref="T9:U9"/>
    <mergeCell ref="N8:O8"/>
    <mergeCell ref="P8:Q8"/>
    <mergeCell ref="P5:Q5"/>
    <mergeCell ref="R5:S5"/>
    <mergeCell ref="T5:U5"/>
    <mergeCell ref="B6:C6"/>
    <mergeCell ref="D6:E6"/>
    <mergeCell ref="F6:G6"/>
    <mergeCell ref="H6:I6"/>
    <mergeCell ref="J6:K6"/>
    <mergeCell ref="L6:M6"/>
    <mergeCell ref="A5:A17"/>
    <mergeCell ref="B5:C5"/>
    <mergeCell ref="D5:E5"/>
    <mergeCell ref="F5:G5"/>
    <mergeCell ref="H5:I5"/>
    <mergeCell ref="J5:K5"/>
    <mergeCell ref="L5:M5"/>
    <mergeCell ref="N5:O5"/>
    <mergeCell ref="B7:C7"/>
    <mergeCell ref="D7:E7"/>
    <mergeCell ref="F7:G7"/>
    <mergeCell ref="H7:I7"/>
    <mergeCell ref="J7:K7"/>
    <mergeCell ref="L7:M7"/>
    <mergeCell ref="N7:O7"/>
    <mergeCell ref="B13:C13"/>
    <mergeCell ref="D13:E13"/>
    <mergeCell ref="F13:G13"/>
    <mergeCell ref="H13:I13"/>
    <mergeCell ref="J13:K13"/>
    <mergeCell ref="B12:C12"/>
    <mergeCell ref="D12:E12"/>
    <mergeCell ref="F12:G12"/>
    <mergeCell ref="H12:I12"/>
    <mergeCell ref="A1:U1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T4:U4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139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29</vt:i4>
      </vt:variant>
      <vt:variant>
        <vt:lpstr>이름 지정된 범위</vt:lpstr>
      </vt:variant>
      <vt:variant>
        <vt:i4>28</vt:i4>
      </vt:variant>
    </vt:vector>
  </HeadingPairs>
  <TitlesOfParts>
    <vt:vector size="57" baseType="lpstr">
      <vt:lpstr>비교</vt:lpstr>
      <vt:lpstr>심사내역서</vt:lpstr>
      <vt:lpstr>간지</vt:lpstr>
      <vt:lpstr>심사요청서</vt:lpstr>
      <vt:lpstr>설계내역 총괄</vt:lpstr>
      <vt:lpstr>수집.운반원가계산표</vt:lpstr>
      <vt:lpstr>내역서집계표</vt:lpstr>
      <vt:lpstr>발생량</vt:lpstr>
      <vt:lpstr>잉여슬러지발생량</vt:lpstr>
      <vt:lpstr>일위대가 집계표</vt:lpstr>
      <vt:lpstr>단가산출표</vt:lpstr>
      <vt:lpstr>운반거리및소요시간</vt:lpstr>
      <vt:lpstr>운반거리및소요시간산출표2</vt:lpstr>
      <vt:lpstr>이동거리</vt:lpstr>
      <vt:lpstr>일위대가 집계표1</vt:lpstr>
      <vt:lpstr>기계경비</vt:lpstr>
      <vt:lpstr>간접노무비</vt:lpstr>
      <vt:lpstr>경비집계</vt:lpstr>
      <vt:lpstr>보험료</vt:lpstr>
      <vt:lpstr>보험료율</vt:lpstr>
      <vt:lpstr>차량보험료</vt:lpstr>
      <vt:lpstr>차량검사비 산출표</vt:lpstr>
      <vt:lpstr>복리후생비 산출표</vt:lpstr>
      <vt:lpstr>1일 운반 가능량 산출표</vt:lpstr>
      <vt:lpstr>일반관리비</vt:lpstr>
      <vt:lpstr>이윤</vt:lpstr>
      <vt:lpstr>단가표</vt:lpstr>
      <vt:lpstr>단가(보험료)</vt:lpstr>
      <vt:lpstr>작업일수</vt:lpstr>
      <vt:lpstr>'1일 운반 가능량 산출표'!Print_Area</vt:lpstr>
      <vt:lpstr>간접노무비!Print_Area</vt:lpstr>
      <vt:lpstr>간지!Print_Area</vt:lpstr>
      <vt:lpstr>경비집계!Print_Area</vt:lpstr>
      <vt:lpstr>기계경비!Print_Area</vt:lpstr>
      <vt:lpstr>내역서집계표!Print_Area</vt:lpstr>
      <vt:lpstr>'단가(보험료)'!Print_Area</vt:lpstr>
      <vt:lpstr>단가산출표!Print_Area</vt:lpstr>
      <vt:lpstr>단가표!Print_Area</vt:lpstr>
      <vt:lpstr>발생량!Print_Area</vt:lpstr>
      <vt:lpstr>보험료!Print_Area</vt:lpstr>
      <vt:lpstr>보험료율!Print_Area</vt:lpstr>
      <vt:lpstr>'복리후생비 산출표'!Print_Area</vt:lpstr>
      <vt:lpstr>비교!Print_Area</vt:lpstr>
      <vt:lpstr>'설계내역 총괄'!Print_Area</vt:lpstr>
      <vt:lpstr>수집.운반원가계산표!Print_Area</vt:lpstr>
      <vt:lpstr>운반거리및소요시간!Print_Area</vt:lpstr>
      <vt:lpstr>운반거리및소요시간산출표2!Print_Area</vt:lpstr>
      <vt:lpstr>이동거리!Print_Area</vt:lpstr>
      <vt:lpstr>이윤!Print_Area</vt:lpstr>
      <vt:lpstr>일반관리비!Print_Area</vt:lpstr>
      <vt:lpstr>'일위대가 집계표'!Print_Area</vt:lpstr>
      <vt:lpstr>'일위대가 집계표1'!Print_Area</vt:lpstr>
      <vt:lpstr>잉여슬러지발생량!Print_Area</vt:lpstr>
      <vt:lpstr>작업일수!Print_Area</vt:lpstr>
      <vt:lpstr>'차량검사비 산출표'!Print_Area</vt:lpstr>
      <vt:lpstr>차량보험료!Print_Area</vt:lpstr>
      <vt:lpstr>발생량!Print_Titles</vt:lpstr>
    </vt:vector>
  </TitlesOfParts>
  <Company>(재)한국경제조사연구원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최원정</dc:creator>
  <cp:lastModifiedBy>Admin</cp:lastModifiedBy>
  <cp:lastPrinted>2024-10-22T00:20:30Z</cp:lastPrinted>
  <dcterms:created xsi:type="dcterms:W3CDTF">2006-01-05T04:30:04Z</dcterms:created>
  <dcterms:modified xsi:type="dcterms:W3CDTF">2025-11-28T07:10:14Z</dcterms:modified>
</cp:coreProperties>
</file>