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2026년 입찰_홈페이지 등록\11. 2026-3-4. 2026년 환경기초시설 유량계 점검 및 비교측정 용역(경안 등 23개소)\1. 사전규격공개\"/>
    </mc:Choice>
  </mc:AlternateContent>
  <xr:revisionPtr revIDLastSave="0" documentId="8_{A497FAA8-DE0A-43CD-A053-47878FFDE73B}" xr6:coauthVersionLast="47" xr6:coauthVersionMax="47" xr10:uidLastSave="{00000000-0000-0000-0000-000000000000}"/>
  <bookViews>
    <workbookView xWindow="28680" yWindow="-120" windowWidth="29040" windowHeight="15720" tabRatio="782" firstSheet="3" activeTab="7" xr2:uid="{00000000-000D-0000-FFFF-FFFF00000000}"/>
  </bookViews>
  <sheets>
    <sheet name="0000" sheetId="1" state="veryHidden" r:id="rId1"/>
    <sheet name="1000" sheetId="2" state="veryHidden" r:id="rId2"/>
    <sheet name="0001" sheetId="3" state="veryHidden" r:id="rId3"/>
    <sheet name="표지" sheetId="5" r:id="rId4"/>
    <sheet name="표지(결재)" sheetId="4" state="hidden" r:id="rId5"/>
    <sheet name="1.설명서" sheetId="18" r:id="rId6"/>
    <sheet name="2.계획공정표" sheetId="20" r:id="rId7"/>
    <sheet name="3.내역서" sheetId="7" r:id="rId8"/>
    <sheet name="4.수량산출서" sheetId="10" r:id="rId9"/>
    <sheet name="간지" sheetId="12" state="hidden" r:id="rId10"/>
  </sheets>
  <definedNames>
    <definedName name="_xlnm._FilterDatabase" localSheetId="7" hidden="1">'3.내역서'!$A$33:$AB$33</definedName>
    <definedName name="_xlnm._FilterDatabase" localSheetId="8" hidden="1">'4.수량산출서'!$A$3:$G$13</definedName>
    <definedName name="_xlnm.Print_Area" localSheetId="5">'1.설명서'!$A$1:$U$39</definedName>
    <definedName name="_xlnm.Print_Area" localSheetId="7">'3.내역서'!$A$1:$M$165</definedName>
    <definedName name="_xlnm.Print_Area" localSheetId="8">'4.수량산출서'!$A$1:$G$133</definedName>
    <definedName name="_xlnm.Print_Area" localSheetId="3">표지!$A$1:$R$32</definedName>
    <definedName name="_xlnm.Print_Area" localSheetId="4">'표지(결재)'!$A$1:$P$27</definedName>
    <definedName name="_xlnm.Print_Titles" localSheetId="7">'3.내역서'!$1:$4</definedName>
    <definedName name="_xlnm.Print_Titles" localSheetId="8">'4.수량산출서'!$1:$4</definedName>
  </definedNames>
  <calcPr calcId="191029"/>
  <customWorkbookViews>
    <customWorkbookView name="Blue - 사용자 보기" guid="{48591B1B-174F-4F43-BA02-B07E886AE3FE}" mergeInterval="0" personalView="1" maximized="1" windowWidth="1276" windowHeight="879" tabRatio="782" activeSheetId="1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9" i="10" l="1"/>
  <c r="F138" i="10"/>
  <c r="F137" i="10"/>
  <c r="E135" i="10"/>
  <c r="E136" i="10"/>
  <c r="N92" i="7" l="1"/>
  <c r="N44" i="7"/>
  <c r="N83" i="7"/>
  <c r="N55" i="7"/>
  <c r="N43" i="7"/>
  <c r="A17" i="10" l="1"/>
  <c r="A18" i="10" s="1"/>
  <c r="A19" i="10" s="1"/>
  <c r="A20" i="10" s="1"/>
  <c r="A21" i="10" s="1"/>
  <c r="A22" i="10" s="1"/>
  <c r="A23" i="10" s="1"/>
  <c r="N158" i="7" l="1"/>
  <c r="A33" i="10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N159" i="7" l="1"/>
  <c r="N67" i="7"/>
  <c r="N68" i="7"/>
  <c r="N70" i="7"/>
  <c r="N69" i="7"/>
  <c r="Q159" i="7" l="1"/>
  <c r="Q67" i="7"/>
  <c r="A2" i="10"/>
  <c r="A7" i="10"/>
  <c r="A8" i="10" s="1"/>
  <c r="A9" i="10" s="1"/>
  <c r="A10" i="10" s="1"/>
  <c r="A11" i="10" s="1"/>
  <c r="A12" i="10" s="1"/>
  <c r="A13" i="10" s="1"/>
  <c r="A27" i="10"/>
  <c r="A28" i="10" s="1"/>
  <c r="A29" i="10" s="1"/>
  <c r="A47" i="10"/>
  <c r="A55" i="10"/>
  <c r="A56" i="10" s="1"/>
  <c r="A60" i="10"/>
  <c r="A61" i="10" s="1"/>
  <c r="A62" i="10" s="1"/>
  <c r="A63" i="10" s="1"/>
  <c r="A64" i="10" s="1"/>
  <c r="A65" i="10" s="1"/>
  <c r="A69" i="10"/>
  <c r="A73" i="10"/>
  <c r="A74" i="10" s="1"/>
  <c r="A75" i="10" s="1"/>
  <c r="A79" i="10"/>
  <c r="A83" i="10"/>
  <c r="A84" i="10" s="1"/>
  <c r="A88" i="10"/>
  <c r="A89" i="10" s="1"/>
  <c r="A90" i="10" s="1"/>
  <c r="A94" i="10"/>
  <c r="A95" i="10" s="1"/>
  <c r="A99" i="10"/>
  <c r="A100" i="10" s="1"/>
  <c r="A104" i="10"/>
  <c r="A108" i="10"/>
  <c r="A115" i="10"/>
  <c r="A116" i="10" s="1"/>
  <c r="A120" i="10"/>
  <c r="A121" i="10" s="1"/>
  <c r="A125" i="10"/>
  <c r="A126" i="10" s="1"/>
  <c r="N32" i="7"/>
  <c r="N42" i="7"/>
  <c r="N52" i="7"/>
  <c r="N58" i="7"/>
  <c r="N72" i="7"/>
  <c r="N76" i="7"/>
  <c r="N80" i="7"/>
  <c r="N85" i="7"/>
  <c r="N94" i="7"/>
  <c r="N98" i="7"/>
  <c r="N104" i="7"/>
  <c r="N108" i="7"/>
  <c r="N113" i="7"/>
  <c r="N119" i="7"/>
  <c r="N124" i="7"/>
  <c r="N129" i="7"/>
  <c r="N133" i="7"/>
  <c r="N137" i="7"/>
  <c r="N140" i="7"/>
  <c r="N145" i="7"/>
  <c r="N150" i="7"/>
  <c r="N155" i="7"/>
  <c r="N161" i="7"/>
  <c r="B7" i="4"/>
  <c r="A10" i="4"/>
  <c r="I15" i="4"/>
  <c r="B19" i="4"/>
  <c r="B20" i="4"/>
  <c r="B24" i="4"/>
  <c r="Q43" i="7" l="1"/>
  <c r="Q44" i="7"/>
  <c r="Q92" i="7"/>
  <c r="Q55" i="7"/>
  <c r="Q83" i="7"/>
  <c r="W40" i="7"/>
  <c r="W39" i="7"/>
  <c r="W33" i="7"/>
  <c r="W38" i="7"/>
  <c r="W36" i="7"/>
  <c r="W37" i="7"/>
  <c r="W34" i="7"/>
  <c r="W42" i="7"/>
  <c r="W35" i="7"/>
  <c r="Q69" i="7"/>
  <c r="Q70" i="7"/>
  <c r="Q68" i="7"/>
  <c r="U33" i="7"/>
  <c r="Q86" i="7"/>
  <c r="Q52" i="7"/>
  <c r="N63" i="7"/>
  <c r="N66" i="7"/>
  <c r="Q40" i="7"/>
  <c r="Q121" i="7"/>
  <c r="N111" i="7"/>
  <c r="N164" i="7"/>
  <c r="N127" i="7"/>
  <c r="N45" i="7"/>
  <c r="Q116" i="7"/>
  <c r="N148" i="7"/>
  <c r="N138" i="7"/>
  <c r="N39" i="7"/>
  <c r="N102" i="7"/>
  <c r="N53" i="7"/>
  <c r="Q60" i="7"/>
  <c r="N151" i="7"/>
  <c r="N89" i="7"/>
  <c r="N156" i="7"/>
  <c r="N130" i="7"/>
  <c r="Q105" i="7"/>
  <c r="N99" i="7"/>
  <c r="N73" i="7"/>
  <c r="N90" i="7"/>
  <c r="Q141" i="7"/>
  <c r="N121" i="7"/>
  <c r="N101" i="7"/>
  <c r="N147" i="7"/>
  <c r="N135" i="7"/>
  <c r="N120" i="7"/>
  <c r="Q110" i="7"/>
  <c r="N87" i="7"/>
  <c r="Q138" i="7"/>
  <c r="N116" i="7"/>
  <c r="N59" i="7"/>
  <c r="N106" i="7"/>
  <c r="Q88" i="7"/>
  <c r="N62" i="7"/>
  <c r="N40" i="7"/>
  <c r="Q143" i="7"/>
  <c r="Q63" i="7"/>
  <c r="Q146" i="7"/>
  <c r="N34" i="7"/>
  <c r="N74" i="7"/>
  <c r="N61" i="7"/>
  <c r="N47" i="7"/>
  <c r="Q53" i="7"/>
  <c r="Q109" i="7"/>
  <c r="Q65" i="7"/>
  <c r="Q78" i="7"/>
  <c r="Q46" i="7"/>
  <c r="N134" i="7"/>
  <c r="N125" i="7"/>
  <c r="Q111" i="7"/>
  <c r="N105" i="7"/>
  <c r="Q100" i="7"/>
  <c r="N91" i="7"/>
  <c r="Q87" i="7"/>
  <c r="N77" i="7"/>
  <c r="N65" i="7"/>
  <c r="Q130" i="7"/>
  <c r="Q127" i="7"/>
  <c r="Q35" i="7"/>
  <c r="N37" i="7"/>
  <c r="Q164" i="7"/>
  <c r="Q152" i="7"/>
  <c r="Q148" i="7"/>
  <c r="Q147" i="7"/>
  <c r="N114" i="7"/>
  <c r="Q73" i="7"/>
  <c r="Q156" i="7"/>
  <c r="Q135" i="7"/>
  <c r="Q120" i="7"/>
  <c r="Q101" i="7"/>
  <c r="N86" i="7"/>
  <c r="Q74" i="7"/>
  <c r="Q66" i="7"/>
  <c r="Q64" i="7"/>
  <c r="Q47" i="7"/>
  <c r="Q45" i="7"/>
  <c r="N33" i="7"/>
  <c r="N146" i="7"/>
  <c r="N115" i="7"/>
  <c r="Q61" i="7"/>
  <c r="Q38" i="7"/>
  <c r="Q151" i="7"/>
  <c r="N141" i="7"/>
  <c r="N122" i="7"/>
  <c r="N110" i="7"/>
  <c r="N88" i="7"/>
  <c r="N81" i="7"/>
  <c r="N78" i="7"/>
  <c r="N46" i="7"/>
  <c r="N36" i="7"/>
  <c r="N142" i="7"/>
  <c r="Q142" i="7"/>
  <c r="Q106" i="7"/>
  <c r="N96" i="7"/>
  <c r="Q96" i="7"/>
  <c r="N163" i="7"/>
  <c r="Q163" i="7"/>
  <c r="N82" i="7"/>
  <c r="N54" i="7"/>
  <c r="Q54" i="7"/>
  <c r="N50" i="7"/>
  <c r="N48" i="7"/>
  <c r="Q48" i="7"/>
  <c r="U42" i="7"/>
  <c r="U38" i="7"/>
  <c r="Q125" i="7"/>
  <c r="N117" i="7"/>
  <c r="Q117" i="7"/>
  <c r="N143" i="7"/>
  <c r="N131" i="7"/>
  <c r="Q131" i="7"/>
  <c r="Q153" i="7"/>
  <c r="N153" i="7"/>
  <c r="N95" i="7"/>
  <c r="Q95" i="7"/>
  <c r="N162" i="7"/>
  <c r="Q162" i="7"/>
  <c r="N56" i="7"/>
  <c r="N49" i="7"/>
  <c r="E167" i="7"/>
  <c r="Q82" i="7"/>
  <c r="N64" i="7"/>
  <c r="Q50" i="7"/>
  <c r="N35" i="7"/>
  <c r="U36" i="7"/>
  <c r="U39" i="7"/>
  <c r="U34" i="7"/>
  <c r="U37" i="7"/>
  <c r="U40" i="7"/>
  <c r="Q81" i="7"/>
  <c r="Q56" i="7"/>
  <c r="Q49" i="7"/>
  <c r="Q39" i="7"/>
  <c r="Q59" i="7"/>
  <c r="Q89" i="7"/>
  <c r="Q99" i="7"/>
  <c r="Q34" i="7"/>
  <c r="Q42" i="7"/>
  <c r="Q37" i="7"/>
  <c r="N152" i="7"/>
  <c r="Q134" i="7"/>
  <c r="Q115" i="7"/>
  <c r="Q102" i="7"/>
  <c r="N100" i="7"/>
  <c r="Q62" i="7"/>
  <c r="N60" i="7"/>
  <c r="Q33" i="7"/>
  <c r="N126" i="7"/>
  <c r="Q126" i="7"/>
  <c r="Q122" i="7"/>
  <c r="Q114" i="7"/>
  <c r="Q91" i="7"/>
  <c r="Q90" i="7"/>
  <c r="Q77" i="7"/>
  <c r="Q36" i="7"/>
  <c r="U35" i="7"/>
  <c r="N109" i="7"/>
  <c r="N38" i="7"/>
  <c r="Y37" i="7" l="1"/>
  <c r="W43" i="7"/>
  <c r="Y33" i="7"/>
  <c r="U43" i="7"/>
  <c r="O30" i="7" l="1"/>
  <c r="N30" i="7" l="1"/>
  <c r="N31" i="7" s="1"/>
  <c r="D24" i="4" l="1"/>
  <c r="N5" i="7"/>
</calcChain>
</file>

<file path=xl/sharedStrings.xml><?xml version="1.0" encoding="utf-8"?>
<sst xmlns="http://schemas.openxmlformats.org/spreadsheetml/2006/main" count="790" uniqueCount="259">
  <si>
    <t>단가</t>
  </si>
  <si>
    <t>금  액</t>
  </si>
  <si>
    <t>단위</t>
    <phoneticPr fontId="1" type="noConversion"/>
  </si>
  <si>
    <t>일   위   대   가   표</t>
    <phoneticPr fontId="1" type="noConversion"/>
  </si>
  <si>
    <t>설   계   내   역   서</t>
    <phoneticPr fontId="1" type="noConversion"/>
  </si>
  <si>
    <t>수   량   산   출   서</t>
    <phoneticPr fontId="1" type="noConversion"/>
  </si>
  <si>
    <t>단   가   조   사   서</t>
    <phoneticPr fontId="1" type="noConversion"/>
  </si>
  <si>
    <t>- 개      요 -</t>
    <phoneticPr fontId="1" type="noConversion"/>
  </si>
  <si>
    <t>:</t>
    <phoneticPr fontId="1" type="noConversion"/>
  </si>
  <si>
    <t>항목  번호</t>
    <phoneticPr fontId="3" type="noConversion"/>
  </si>
  <si>
    <t>규 격</t>
    <phoneticPr fontId="3" type="noConversion"/>
  </si>
  <si>
    <t>수량</t>
    <phoneticPr fontId="3" type="noConversion"/>
  </si>
  <si>
    <t>노    무    비</t>
    <phoneticPr fontId="3" type="noConversion"/>
  </si>
  <si>
    <t>재    료    비</t>
    <phoneticPr fontId="3" type="noConversion"/>
  </si>
  <si>
    <t>경      비</t>
    <phoneticPr fontId="3" type="noConversion"/>
  </si>
  <si>
    <t>비고</t>
    <phoneticPr fontId="3" type="noConversion"/>
  </si>
  <si>
    <t>금 액</t>
    <phoneticPr fontId="3" type="noConversion"/>
  </si>
  <si>
    <t>위치 :</t>
    <phoneticPr fontId="1" type="noConversion"/>
  </si>
  <si>
    <t>심사자</t>
    <phoneticPr fontId="1" type="noConversion"/>
  </si>
  <si>
    <t>설계자</t>
    <phoneticPr fontId="1" type="noConversion"/>
  </si>
  <si>
    <t>설계</t>
    <phoneticPr fontId="1" type="noConversion"/>
  </si>
  <si>
    <t>심사</t>
    <phoneticPr fontId="1" type="noConversion"/>
  </si>
  <si>
    <t>결     재</t>
    <phoneticPr fontId="1" type="noConversion"/>
  </si>
  <si>
    <t>도             면</t>
    <phoneticPr fontId="1" type="noConversion"/>
  </si>
  <si>
    <t>비 고</t>
    <phoneticPr fontId="1" type="noConversion"/>
  </si>
  <si>
    <t>합  계</t>
    <phoneticPr fontId="1" type="noConversion"/>
  </si>
  <si>
    <t>공   종</t>
    <phoneticPr fontId="1" type="noConversion"/>
  </si>
  <si>
    <t>품   명</t>
    <phoneticPr fontId="1" type="noConversion"/>
  </si>
  <si>
    <t>규      격</t>
    <phoneticPr fontId="1" type="noConversion"/>
  </si>
  <si>
    <t>단위</t>
    <phoneticPr fontId="1" type="noConversion"/>
  </si>
  <si>
    <t>수  량  산  출  서</t>
    <phoneticPr fontId="1" type="noConversion"/>
  </si>
  <si>
    <t>항목  번호</t>
    <phoneticPr fontId="3" type="noConversion"/>
  </si>
  <si>
    <t>물량</t>
    <phoneticPr fontId="1" type="noConversion"/>
  </si>
  <si>
    <t>산 출 내 역</t>
    <phoneticPr fontId="1" type="noConversion"/>
  </si>
  <si>
    <t>비   고</t>
    <phoneticPr fontId="1" type="noConversion"/>
  </si>
  <si>
    <t>업무이사</t>
    <phoneticPr fontId="1" type="noConversion"/>
  </si>
  <si>
    <t>팀 장</t>
    <phoneticPr fontId="1" type="noConversion"/>
  </si>
  <si>
    <t>사 장</t>
    <phoneticPr fontId="1" type="noConversion"/>
  </si>
  <si>
    <t>본부장</t>
    <phoneticPr fontId="1" type="noConversion"/>
  </si>
  <si>
    <t xml:space="preserve">    4) 천재지변 등으로 불가항력 사항이 발생하였을 때 등.</t>
  </si>
  <si>
    <t xml:space="preserve">    2) 현장의 제반조건이 설계도서와 상이할 때</t>
  </si>
  <si>
    <t>5. 설계변경조건</t>
  </si>
  <si>
    <t>설 계 설 명 서</t>
    <phoneticPr fontId="1" type="noConversion"/>
  </si>
  <si>
    <t>2. 과업의 필요성</t>
    <phoneticPr fontId="1" type="noConversion"/>
  </si>
  <si>
    <t>2011  년     월    일</t>
  </si>
  <si>
    <t>2011  년     월    일</t>
    <phoneticPr fontId="1" type="noConversion"/>
  </si>
  <si>
    <t>계  획  공  정  표</t>
    <phoneticPr fontId="1" type="noConversion"/>
  </si>
  <si>
    <t xml:space="preserve">공     정  </t>
  </si>
  <si>
    <t xml:space="preserve">  1. 현 장 조 사</t>
    <phoneticPr fontId="1" type="noConversion"/>
  </si>
  <si>
    <t>유량계 검교정(관로)</t>
    <phoneticPr fontId="1" type="noConversion"/>
  </si>
  <si>
    <t>유입(FT-101, 150A)</t>
    <phoneticPr fontId="1" type="noConversion"/>
  </si>
  <si>
    <t>100㎜ 이하</t>
    <phoneticPr fontId="1" type="noConversion"/>
  </si>
  <si>
    <t>300㎜ 이하</t>
    <phoneticPr fontId="1" type="noConversion"/>
  </si>
  <si>
    <t>500㎜ 이하</t>
    <phoneticPr fontId="1" type="noConversion"/>
  </si>
  <si>
    <t>방류(FT-101, 50A)</t>
    <phoneticPr fontId="1" type="noConversion"/>
  </si>
  <si>
    <t>1. 경      안</t>
    <phoneticPr fontId="1" type="noConversion"/>
  </si>
  <si>
    <t>2. 광      주</t>
    <phoneticPr fontId="1" type="noConversion"/>
  </si>
  <si>
    <t>3. 곤  지  암</t>
    <phoneticPr fontId="1" type="noConversion"/>
  </si>
  <si>
    <t>4. 오      포</t>
    <phoneticPr fontId="1" type="noConversion"/>
  </si>
  <si>
    <t>유량계 검교정(관로)</t>
  </si>
  <si>
    <t>총     액</t>
    <phoneticPr fontId="1" type="noConversion"/>
  </si>
  <si>
    <t>:</t>
    <phoneticPr fontId="1" type="noConversion"/>
  </si>
  <si>
    <t xml:space="preserve">    1) 용역 시행중 발주자의 계획 및 방침변경으로 인한 일부 용역의 추가, 삭제 및 물량의 증감</t>
    <phoneticPr fontId="1" type="noConversion"/>
  </si>
  <si>
    <t xml:space="preserve">    3) 용역 시행중 일부 기자재 변경 및 재활용 여부는 감독관이 인정할 시 변경하여야 한다.</t>
    <phoneticPr fontId="1" type="noConversion"/>
  </si>
  <si>
    <t xml:space="preserve">      소      계</t>
    <phoneticPr fontId="1" type="noConversion"/>
  </si>
  <si>
    <t>유량계 검교정(수로)</t>
    <phoneticPr fontId="1" type="noConversion"/>
  </si>
  <si>
    <t>유량계 검교정(수로)</t>
  </si>
  <si>
    <t>2000㎜×2000㎜이하</t>
  </si>
  <si>
    <t>1000㎜×1000㎜이하</t>
  </si>
  <si>
    <t>초음파 만관 다회선(방류)</t>
    <phoneticPr fontId="1" type="noConversion"/>
  </si>
  <si>
    <t>800㎜ 이하</t>
    <phoneticPr fontId="1" type="noConversion"/>
  </si>
  <si>
    <t xml:space="preserve">제1유입(FT-106, 600A) </t>
    <phoneticPr fontId="1" type="noConversion"/>
  </si>
  <si>
    <t>기존유입(FT-201 350A)</t>
    <phoneticPr fontId="1" type="noConversion"/>
  </si>
  <si>
    <t>최종방류(FT-401, 980mm)</t>
    <phoneticPr fontId="1" type="noConversion"/>
  </si>
  <si>
    <t>5. 양      벌</t>
    <phoneticPr fontId="1" type="noConversion"/>
  </si>
  <si>
    <t>6. 삼      리</t>
    <phoneticPr fontId="1" type="noConversion"/>
  </si>
  <si>
    <t>유입(FT-103, 250A)</t>
    <phoneticPr fontId="1" type="noConversion"/>
  </si>
  <si>
    <t>방류(FT-506, 200A)</t>
    <phoneticPr fontId="1" type="noConversion"/>
  </si>
  <si>
    <t>7. 도      척</t>
    <phoneticPr fontId="1" type="noConversion"/>
  </si>
  <si>
    <t>8. 광      동</t>
    <phoneticPr fontId="1" type="noConversion"/>
  </si>
  <si>
    <t>9. 분      원</t>
    <phoneticPr fontId="1" type="noConversion"/>
  </si>
  <si>
    <t>유량계 검교정(관로)</t>
    <phoneticPr fontId="1" type="noConversion"/>
  </si>
  <si>
    <t>유입(FT-103,150A)</t>
    <phoneticPr fontId="1" type="noConversion"/>
  </si>
  <si>
    <t>유량계 검교정(수로)</t>
    <phoneticPr fontId="1" type="noConversion"/>
  </si>
  <si>
    <t>방류(FT-704, 3inch)</t>
    <phoneticPr fontId="1" type="noConversion"/>
  </si>
  <si>
    <t>10. 남한산성</t>
    <phoneticPr fontId="1" type="noConversion"/>
  </si>
  <si>
    <t>11. 영     동</t>
    <phoneticPr fontId="1" type="noConversion"/>
  </si>
  <si>
    <t>유입(FIT-101,100A)</t>
    <phoneticPr fontId="1" type="noConversion"/>
  </si>
  <si>
    <t>방류(FIT-701,100A)</t>
    <phoneticPr fontId="1" type="noConversion"/>
  </si>
  <si>
    <t>유입(FIT-101,150A)</t>
    <phoneticPr fontId="1" type="noConversion"/>
  </si>
  <si>
    <t>12. 매     산</t>
    <phoneticPr fontId="1" type="noConversion"/>
  </si>
  <si>
    <t>13. 삼     성</t>
    <phoneticPr fontId="1" type="noConversion"/>
  </si>
  <si>
    <t>증설 유입(FT-101,50A)</t>
    <phoneticPr fontId="1" type="noConversion"/>
  </si>
  <si>
    <t>증설방류(FT-113,2inch)</t>
    <phoneticPr fontId="1" type="noConversion"/>
  </si>
  <si>
    <t>14. 방     도</t>
    <phoneticPr fontId="1" type="noConversion"/>
  </si>
  <si>
    <t>유입(FIT-201A,80A)</t>
    <phoneticPr fontId="1" type="noConversion"/>
  </si>
  <si>
    <t>유입(FIT-201B,80A)</t>
    <phoneticPr fontId="1" type="noConversion"/>
  </si>
  <si>
    <t>방류(FIT-501,1inch)</t>
    <phoneticPr fontId="1" type="noConversion"/>
  </si>
  <si>
    <t>15. 엄     미</t>
    <phoneticPr fontId="1" type="noConversion"/>
  </si>
  <si>
    <t>16. 귀     여</t>
    <phoneticPr fontId="1" type="noConversion"/>
  </si>
  <si>
    <t>17. 검     천</t>
    <phoneticPr fontId="1" type="noConversion"/>
  </si>
  <si>
    <t xml:space="preserve">방류(FT-202, 32A) </t>
    <phoneticPr fontId="1" type="noConversion"/>
  </si>
  <si>
    <t>18. 추     곡</t>
    <phoneticPr fontId="1" type="noConversion"/>
  </si>
  <si>
    <t>19. 검     복</t>
    <phoneticPr fontId="1" type="noConversion"/>
  </si>
  <si>
    <t>20. 오     전</t>
    <phoneticPr fontId="1" type="noConversion"/>
  </si>
  <si>
    <t>유입(FT-501, 50A)</t>
    <phoneticPr fontId="1" type="noConversion"/>
  </si>
  <si>
    <t>21. 불     당</t>
    <phoneticPr fontId="1" type="noConversion"/>
  </si>
  <si>
    <t>바이패스(FT-403, 65A)</t>
    <phoneticPr fontId="1" type="noConversion"/>
  </si>
  <si>
    <t>22. 수     청</t>
    <phoneticPr fontId="1" type="noConversion"/>
  </si>
  <si>
    <t>유입(FT-301, 100A)</t>
    <phoneticPr fontId="1" type="noConversion"/>
  </si>
  <si>
    <t>2차방류(FT-107, 150A)</t>
    <phoneticPr fontId="1" type="noConversion"/>
  </si>
  <si>
    <t>3차방류(FIT-304, 150A)</t>
    <phoneticPr fontId="1" type="noConversion"/>
  </si>
  <si>
    <t>최종방류(FIT-501, 300A)</t>
    <phoneticPr fontId="1" type="noConversion"/>
  </si>
  <si>
    <t>500㎜ 이하</t>
    <phoneticPr fontId="1" type="noConversion"/>
  </si>
  <si>
    <t>1 - 12 inch</t>
    <phoneticPr fontId="1" type="noConversion"/>
  </si>
  <si>
    <t>유입(FT-201, 50A)</t>
    <phoneticPr fontId="1" type="noConversion"/>
  </si>
  <si>
    <t>유량계 검교정(수로)</t>
    <phoneticPr fontId="1" type="noConversion"/>
  </si>
  <si>
    <t>3000㎜×1000㎜이하</t>
    <phoneticPr fontId="1" type="noConversion"/>
  </si>
  <si>
    <t>유량계 검교정(수로)</t>
    <phoneticPr fontId="1" type="noConversion"/>
  </si>
  <si>
    <t xml:space="preserve">2단계 산화구 유입(FT-201, 700A) </t>
    <phoneticPr fontId="1" type="noConversion"/>
  </si>
  <si>
    <t xml:space="preserve">제2유입(FT-107, 3inch) </t>
    <phoneticPr fontId="1" type="noConversion"/>
  </si>
  <si>
    <t xml:space="preserve">증설 유입(FT-301, 600A) </t>
    <phoneticPr fontId="1" type="noConversion"/>
  </si>
  <si>
    <t>방류(FT-104, 3inch)</t>
    <phoneticPr fontId="1" type="noConversion"/>
  </si>
  <si>
    <t>유량조정조 유량계(FT-201, 80A)</t>
    <phoneticPr fontId="1" type="noConversion"/>
  </si>
  <si>
    <t xml:space="preserve">      부  가  세</t>
    <phoneticPr fontId="1" type="noConversion"/>
  </si>
  <si>
    <t>3000㎜×2000㎜이하</t>
    <phoneticPr fontId="1" type="noConversion"/>
  </si>
  <si>
    <t>방류(FT-808, 1300㎜*1100㎜)</t>
    <phoneticPr fontId="1" type="noConversion"/>
  </si>
  <si>
    <t xml:space="preserve">기존 PID 방류(FT-1001, 3000㎜*1000㎜) </t>
    <phoneticPr fontId="1" type="noConversion"/>
  </si>
  <si>
    <t xml:space="preserve">증설 최종방류(FT-1002,  3000㎜*2000㎜) </t>
    <phoneticPr fontId="1" type="noConversion"/>
  </si>
  <si>
    <t>300㎜ 이하</t>
    <phoneticPr fontId="1" type="noConversion"/>
  </si>
  <si>
    <t>2라인 내부반송(FT-1002,300A)</t>
  </si>
  <si>
    <t>100㎜ 이하</t>
    <phoneticPr fontId="1" type="noConversion"/>
  </si>
  <si>
    <t>300㎜ 이하</t>
    <phoneticPr fontId="1" type="noConversion"/>
  </si>
  <si>
    <t>500㎜ 이하</t>
    <phoneticPr fontId="1" type="noConversion"/>
  </si>
  <si>
    <t>800㎜ 이하</t>
    <phoneticPr fontId="1" type="noConversion"/>
  </si>
  <si>
    <t>:</t>
    <phoneticPr fontId="1" type="noConversion"/>
  </si>
  <si>
    <t>:</t>
    <phoneticPr fontId="1" type="noConversion"/>
  </si>
  <si>
    <t>1000㎜×1000㎜이하</t>
    <phoneticPr fontId="1" type="noConversion"/>
  </si>
  <si>
    <t>1000㎜×1000㎜이하</t>
    <phoneticPr fontId="1" type="noConversion"/>
  </si>
  <si>
    <t>2000㎜×2000㎜이하</t>
    <phoneticPr fontId="1" type="noConversion"/>
  </si>
  <si>
    <t>2000㎜×2000㎜이하</t>
    <phoneticPr fontId="1" type="noConversion"/>
  </si>
  <si>
    <t>3000㎜×1000㎜이하</t>
    <phoneticPr fontId="1" type="noConversion"/>
  </si>
  <si>
    <t>3000㎜×1000㎜이하</t>
    <phoneticPr fontId="1" type="noConversion"/>
  </si>
  <si>
    <t>3000㎜×2000㎜이하</t>
    <phoneticPr fontId="1" type="noConversion"/>
  </si>
  <si>
    <t>3000㎜×2000㎜이하</t>
    <phoneticPr fontId="1" type="noConversion"/>
  </si>
  <si>
    <t>1 - 12 inch</t>
    <phoneticPr fontId="1" type="noConversion"/>
  </si>
  <si>
    <t>1 - 12 inch</t>
    <phoneticPr fontId="1" type="noConversion"/>
  </si>
  <si>
    <t>합 계 :</t>
    <phoneticPr fontId="1" type="noConversion"/>
  </si>
  <si>
    <t xml:space="preserve"> - 관수로형 유량계</t>
    <phoneticPr fontId="1" type="noConversion"/>
  </si>
  <si>
    <t xml:space="preserve"> - 개수로형 유량계</t>
    <phoneticPr fontId="1" type="noConversion"/>
  </si>
  <si>
    <t xml:space="preserve">바이패스(FT-603, 80A) </t>
    <phoneticPr fontId="1" type="noConversion"/>
  </si>
  <si>
    <t xml:space="preserve">휴대용 초음파(2565-200, 250 m3/h / 200mm) </t>
    <phoneticPr fontId="1" type="noConversion"/>
  </si>
  <si>
    <t>경안 연계처리(FT-302-1, 900A)</t>
    <phoneticPr fontId="1" type="noConversion"/>
  </si>
  <si>
    <t xml:space="preserve">휴대용 초음파(2900-50, 15 m3/h / 50mm) </t>
    <phoneticPr fontId="1" type="noConversion"/>
  </si>
  <si>
    <t xml:space="preserve">휴대용 초음파(2900-200, 250 m3/h / 200mm) </t>
    <phoneticPr fontId="1" type="noConversion"/>
  </si>
  <si>
    <t>키디아 유입(FT-101, 200A)</t>
    <phoneticPr fontId="1" type="noConversion"/>
  </si>
  <si>
    <t>데니포 유입(FIT-101, 150A)</t>
    <phoneticPr fontId="1" type="noConversion"/>
  </si>
  <si>
    <t>데니포 방류(FIT-801, 150A)</t>
    <phoneticPr fontId="1" type="noConversion"/>
  </si>
  <si>
    <t>유입A(FT-101,150A)</t>
    <phoneticPr fontId="1" type="noConversion"/>
  </si>
  <si>
    <t>유입B(FT-102,150A)</t>
    <phoneticPr fontId="1" type="noConversion"/>
  </si>
  <si>
    <t>기존(최종) 방류(AIT-406,100A)</t>
    <phoneticPr fontId="1" type="noConversion"/>
  </si>
  <si>
    <t xml:space="preserve">유입(FT-601, 65A) </t>
    <phoneticPr fontId="1" type="noConversion"/>
  </si>
  <si>
    <t>유입(FT-101, 65A)</t>
    <phoneticPr fontId="1" type="noConversion"/>
  </si>
  <si>
    <t xml:space="preserve"> -  환경기초시설에서 운영하고 있는 유량계 비교측정 및 교정 실시하여 측정정도 검증으로 수처리시설 운영에 만전을 기하고자 함.</t>
    <phoneticPr fontId="1" type="noConversion"/>
  </si>
  <si>
    <t>유입우수(FRQ-101B, 450A)</t>
    <phoneticPr fontId="1" type="noConversion"/>
  </si>
  <si>
    <t>유입오수(FRQ-101A, 400A)</t>
    <phoneticPr fontId="1" type="noConversion"/>
  </si>
  <si>
    <t>내  역  서</t>
    <phoneticPr fontId="1" type="noConversion"/>
  </si>
  <si>
    <t>휴대용</t>
    <phoneticPr fontId="1" type="noConversion"/>
  </si>
  <si>
    <t>휴대용 초음파(2565-50, 15 m3/h / 50mm)</t>
    <phoneticPr fontId="1" type="noConversion"/>
  </si>
  <si>
    <t>방류(FRQ-105, 1524mm)</t>
    <phoneticPr fontId="1" type="noConversion"/>
  </si>
  <si>
    <t>방류(FT-1401, 250A)</t>
    <phoneticPr fontId="1" type="noConversion"/>
  </si>
  <si>
    <t>1라인 내부반송(FT-1001,350A)</t>
    <phoneticPr fontId="1" type="noConversion"/>
  </si>
  <si>
    <t>고도원수유입(FT-102, 350A)</t>
    <phoneticPr fontId="1" type="noConversion"/>
  </si>
  <si>
    <t>방류(FT-102, 32A)</t>
    <phoneticPr fontId="1" type="noConversion"/>
  </si>
  <si>
    <t>방류(FT-502, 32A)</t>
    <phoneticPr fontId="1" type="noConversion"/>
  </si>
  <si>
    <t>조</t>
  </si>
  <si>
    <r>
      <rPr>
        <sz val="9"/>
        <rFont val="맑은 고딕"/>
        <family val="3"/>
        <charset val="129"/>
      </rPr>
      <t>5</t>
    </r>
    <r>
      <rPr>
        <sz val="9"/>
        <rFont val="바른바탕Pro 1"/>
        <family val="3"/>
        <charset val="129"/>
      </rPr>
      <t>00㎜ 이하</t>
    </r>
    <phoneticPr fontId="1" type="noConversion"/>
  </si>
  <si>
    <r>
      <rPr>
        <sz val="8"/>
        <rFont val="맑은 고딕"/>
        <family val="3"/>
        <charset val="129"/>
      </rPr>
      <t>4차유입</t>
    </r>
    <r>
      <rPr>
        <sz val="8"/>
        <rFont val="바른바탕Pro 1"/>
        <family val="3"/>
        <charset val="129"/>
      </rPr>
      <t>(</t>
    </r>
    <r>
      <rPr>
        <sz val="8"/>
        <rFont val="맑은 고딕"/>
        <family val="3"/>
        <charset val="129"/>
      </rPr>
      <t>4</t>
    </r>
    <r>
      <rPr>
        <sz val="8"/>
        <rFont val="바른바탕Pro 1"/>
        <family val="3"/>
        <charset val="129"/>
      </rPr>
      <t>FIT-</t>
    </r>
    <r>
      <rPr>
        <sz val="8"/>
        <rFont val="맑은 고딕"/>
        <family val="3"/>
        <charset val="129"/>
      </rPr>
      <t>101</t>
    </r>
    <r>
      <rPr>
        <sz val="8"/>
        <rFont val="바른바탕Pro 1"/>
        <family val="3"/>
        <charset val="129"/>
      </rPr>
      <t xml:space="preserve">, </t>
    </r>
    <r>
      <rPr>
        <sz val="8"/>
        <rFont val="맑은 고딕"/>
        <family val="3"/>
        <charset val="129"/>
      </rPr>
      <t>4</t>
    </r>
    <r>
      <rPr>
        <sz val="8"/>
        <rFont val="바른바탕Pro 1"/>
        <family val="3"/>
        <charset val="129"/>
      </rPr>
      <t>50A)</t>
    </r>
    <phoneticPr fontId="1" type="noConversion"/>
  </si>
  <si>
    <r>
      <rPr>
        <sz val="8"/>
        <rFont val="맑은 고딕"/>
        <family val="3"/>
        <charset val="129"/>
      </rPr>
      <t>4차방류</t>
    </r>
    <r>
      <rPr>
        <sz val="8"/>
        <rFont val="바른바탕Pro 1"/>
        <family val="3"/>
        <charset val="129"/>
      </rPr>
      <t>(</t>
    </r>
    <r>
      <rPr>
        <sz val="8"/>
        <rFont val="맑은 고딕"/>
        <family val="3"/>
        <charset val="129"/>
      </rPr>
      <t>4</t>
    </r>
    <r>
      <rPr>
        <sz val="8"/>
        <rFont val="바른바탕Pro 1"/>
        <family val="3"/>
        <charset val="129"/>
      </rPr>
      <t>F</t>
    </r>
    <r>
      <rPr>
        <sz val="8"/>
        <rFont val="맑은 고딕"/>
        <family val="3"/>
        <charset val="129"/>
      </rPr>
      <t>I</t>
    </r>
    <r>
      <rPr>
        <sz val="8"/>
        <rFont val="바른바탕Pro 1"/>
        <family val="3"/>
        <charset val="129"/>
      </rPr>
      <t>T-</t>
    </r>
    <r>
      <rPr>
        <sz val="8"/>
        <rFont val="맑은 고딕"/>
        <family val="3"/>
        <charset val="129"/>
      </rPr>
      <t>601</t>
    </r>
    <r>
      <rPr>
        <sz val="8"/>
        <rFont val="바른바탕Pro 1"/>
        <family val="3"/>
        <charset val="129"/>
      </rPr>
      <t xml:space="preserve">, </t>
    </r>
    <r>
      <rPr>
        <sz val="8"/>
        <rFont val="맑은 고딕"/>
        <family val="3"/>
        <charset val="129"/>
      </rPr>
      <t>500</t>
    </r>
    <r>
      <rPr>
        <sz val="8"/>
        <rFont val="바른바탕Pro 1"/>
        <family val="3"/>
        <charset val="129"/>
      </rPr>
      <t>A)</t>
    </r>
    <phoneticPr fontId="1" type="noConversion"/>
  </si>
  <si>
    <r>
      <t>휴대용 초음파(</t>
    </r>
    <r>
      <rPr>
        <sz val="8"/>
        <rFont val="바른바탕Pro 1"/>
        <family val="3"/>
      </rPr>
      <t>3188</t>
    </r>
    <r>
      <rPr>
        <sz val="8"/>
        <rFont val="바른바탕Pro 1"/>
        <family val="3"/>
        <charset val="129"/>
      </rPr>
      <t>-50, 15 m3/h / 50mm)</t>
    </r>
    <phoneticPr fontId="1" type="noConversion"/>
  </si>
  <si>
    <r>
      <t>휴대용 초음파(</t>
    </r>
    <r>
      <rPr>
        <sz val="8"/>
        <rFont val="맑은 고딕"/>
        <family val="3"/>
        <charset val="129"/>
      </rPr>
      <t>3188</t>
    </r>
    <r>
      <rPr>
        <sz val="8"/>
        <rFont val="바른바탕Pro 1"/>
        <family val="3"/>
        <charset val="129"/>
      </rPr>
      <t xml:space="preserve">-200, 250 m3/h / 200mm) </t>
    </r>
    <phoneticPr fontId="1" type="noConversion"/>
  </si>
  <si>
    <r>
      <t>협기조유입(FIT-</t>
    </r>
    <r>
      <rPr>
        <sz val="8"/>
        <rFont val="맑은 고딕"/>
        <family val="3"/>
        <charset val="129"/>
      </rPr>
      <t>20</t>
    </r>
    <r>
      <rPr>
        <sz val="8"/>
        <rFont val="바른바탕Pro 1"/>
        <family val="3"/>
        <charset val="129"/>
      </rPr>
      <t>1,100A)</t>
    </r>
    <phoneticPr fontId="1" type="noConversion"/>
  </si>
  <si>
    <r>
      <t>방류(FT-</t>
    </r>
    <r>
      <rPr>
        <sz val="8"/>
        <rFont val="맑은 고딕"/>
        <family val="3"/>
        <charset val="129"/>
      </rPr>
      <t>401</t>
    </r>
    <r>
      <rPr>
        <sz val="8"/>
        <rFont val="바른바탕Pro 1"/>
        <family val="3"/>
        <charset val="129"/>
      </rPr>
      <t>,65A)</t>
    </r>
    <phoneticPr fontId="1" type="noConversion"/>
  </si>
  <si>
    <t>기존 유입(FT-103,50A)</t>
    <phoneticPr fontId="1" type="noConversion"/>
  </si>
  <si>
    <r>
      <t>방류(F</t>
    </r>
    <r>
      <rPr>
        <sz val="8"/>
        <rFont val="맑은 고딕"/>
        <family val="3"/>
        <charset val="129"/>
      </rPr>
      <t>I</t>
    </r>
    <r>
      <rPr>
        <sz val="8"/>
        <rFont val="바른바탕Pro 1"/>
        <family val="3"/>
        <charset val="129"/>
      </rPr>
      <t>T-403,80A)</t>
    </r>
    <phoneticPr fontId="1" type="noConversion"/>
  </si>
  <si>
    <r>
      <t>바이패스(FT-</t>
    </r>
    <r>
      <rPr>
        <sz val="8"/>
        <rFont val="맑은 고딕"/>
        <family val="3"/>
        <charset val="129"/>
      </rPr>
      <t>5</t>
    </r>
    <r>
      <rPr>
        <sz val="8"/>
        <rFont val="바른바탕Pro 1"/>
        <family val="3"/>
        <charset val="129"/>
      </rPr>
      <t>03, 65A)</t>
    </r>
    <phoneticPr fontId="1" type="noConversion"/>
  </si>
  <si>
    <r>
      <t>2</t>
    </r>
    <r>
      <rPr>
        <b/>
        <sz val="9"/>
        <rFont val="맑은 고딕"/>
        <family val="3"/>
        <charset val="129"/>
      </rPr>
      <t>3</t>
    </r>
    <r>
      <rPr>
        <b/>
        <sz val="9"/>
        <rFont val="바른바탕Pro 1"/>
        <family val="3"/>
        <charset val="129"/>
      </rPr>
      <t xml:space="preserve">. </t>
    </r>
    <r>
      <rPr>
        <b/>
        <sz val="9"/>
        <rFont val="맑은 고딕"/>
        <family val="3"/>
        <charset val="129"/>
      </rPr>
      <t>수양분뇨</t>
    </r>
    <phoneticPr fontId="1" type="noConversion"/>
  </si>
  <si>
    <r>
      <t>100</t>
    </r>
    <r>
      <rPr>
        <sz val="9"/>
        <rFont val="Microsoft YaHei"/>
        <family val="3"/>
        <charset val="134"/>
      </rPr>
      <t>㎜</t>
    </r>
    <r>
      <rPr>
        <sz val="9"/>
        <rFont val="Calibri"/>
        <family val="3"/>
      </rPr>
      <t xml:space="preserve"> </t>
    </r>
    <r>
      <rPr>
        <sz val="9"/>
        <rFont val="Arial Unicode MS"/>
        <family val="3"/>
        <charset val="129"/>
      </rPr>
      <t>이하</t>
    </r>
    <phoneticPr fontId="1" type="noConversion"/>
  </si>
  <si>
    <t>조</t>
    <phoneticPr fontId="1" type="noConversion"/>
  </si>
  <si>
    <t>개</t>
    <phoneticPr fontId="1" type="noConversion"/>
  </si>
  <si>
    <r>
      <t>휴대용 초음파(</t>
    </r>
    <r>
      <rPr>
        <sz val="8"/>
        <rFont val="맑은 고딕"/>
        <family val="3"/>
        <charset val="129"/>
      </rPr>
      <t>1007</t>
    </r>
    <r>
      <rPr>
        <sz val="8"/>
        <rFont val="바른바탕Pro 1"/>
        <family val="3"/>
        <charset val="129"/>
      </rPr>
      <t>-50, 15 m3/h / 50mm)</t>
    </r>
    <phoneticPr fontId="1" type="noConversion"/>
  </si>
  <si>
    <r>
      <t>휴대용 초음파(</t>
    </r>
    <r>
      <rPr>
        <sz val="8"/>
        <rFont val="맑은 고딕"/>
        <family val="3"/>
        <charset val="129"/>
      </rPr>
      <t>1007</t>
    </r>
    <r>
      <rPr>
        <sz val="8"/>
        <rFont val="바른바탕Pro 1"/>
        <family val="3"/>
        <charset val="129"/>
      </rPr>
      <t xml:space="preserve">-200, 250 m3/h / 200mm) </t>
    </r>
    <phoneticPr fontId="1" type="noConversion"/>
  </si>
  <si>
    <r>
      <rPr>
        <sz val="8"/>
        <rFont val="Arial Unicode MS"/>
        <family val="3"/>
        <charset val="129"/>
      </rPr>
      <t>탈질조 원수유입</t>
    </r>
    <r>
      <rPr>
        <sz val="8"/>
        <rFont val="바른바탕Pro 1"/>
        <family val="3"/>
        <charset val="129"/>
      </rPr>
      <t>(F</t>
    </r>
    <r>
      <rPr>
        <sz val="8"/>
        <rFont val="Arial Unicode MS"/>
        <family val="3"/>
        <charset val="129"/>
      </rPr>
      <t>T</t>
    </r>
    <r>
      <rPr>
        <sz val="8"/>
        <rFont val="바른바탕Pro 1"/>
        <family val="3"/>
        <charset val="129"/>
      </rPr>
      <t>-</t>
    </r>
    <r>
      <rPr>
        <sz val="8"/>
        <rFont val="Arial Unicode MS"/>
        <family val="3"/>
        <charset val="129"/>
      </rPr>
      <t>301</t>
    </r>
    <r>
      <rPr>
        <sz val="8"/>
        <rFont val="바른바탕Pro 1"/>
        <family val="3"/>
        <charset val="129"/>
      </rPr>
      <t>, 450A)</t>
    </r>
    <phoneticPr fontId="1" type="noConversion"/>
  </si>
  <si>
    <r>
      <t>3차</t>
    </r>
    <r>
      <rPr>
        <sz val="8"/>
        <rFont val="Arial Unicode MS"/>
        <family val="3"/>
        <charset val="129"/>
      </rPr>
      <t xml:space="preserve"> 혐기조 </t>
    </r>
    <r>
      <rPr>
        <sz val="8"/>
        <rFont val="바른바탕Pro 1"/>
        <family val="3"/>
        <charset val="129"/>
      </rPr>
      <t>유입(FIT-101A, 100A)</t>
    </r>
    <phoneticPr fontId="1" type="noConversion"/>
  </si>
  <si>
    <r>
      <t>3차</t>
    </r>
    <r>
      <rPr>
        <sz val="8"/>
        <rFont val="Arial Unicode MS"/>
        <family val="3"/>
        <charset val="129"/>
      </rPr>
      <t xml:space="preserve"> 혐기조 </t>
    </r>
    <r>
      <rPr>
        <sz val="8"/>
        <rFont val="바른바탕Pro 1"/>
        <family val="3"/>
        <charset val="129"/>
      </rPr>
      <t>유입(FIT-101B, 100A)</t>
    </r>
    <phoneticPr fontId="1" type="noConversion"/>
  </si>
  <si>
    <r>
      <rPr>
        <sz val="8"/>
        <rFont val="맑은 고딕"/>
        <family val="3"/>
        <charset val="129"/>
      </rPr>
      <t>총인 유입</t>
    </r>
    <r>
      <rPr>
        <sz val="8"/>
        <rFont val="바른바탕Pro 1"/>
        <family val="3"/>
        <charset val="129"/>
      </rPr>
      <t>(F</t>
    </r>
    <r>
      <rPr>
        <sz val="8"/>
        <rFont val="맑은 고딕"/>
        <family val="3"/>
        <charset val="129"/>
      </rPr>
      <t>I</t>
    </r>
    <r>
      <rPr>
        <sz val="8"/>
        <rFont val="바른바탕Pro 1"/>
        <family val="3"/>
        <charset val="129"/>
      </rPr>
      <t>T-</t>
    </r>
    <r>
      <rPr>
        <sz val="8"/>
        <rFont val="맑은 고딕"/>
        <family val="3"/>
        <charset val="129"/>
      </rPr>
      <t>701</t>
    </r>
    <r>
      <rPr>
        <sz val="8"/>
        <rFont val="바른바탕Pro 1"/>
        <family val="3"/>
        <charset val="129"/>
      </rPr>
      <t xml:space="preserve">, </t>
    </r>
    <r>
      <rPr>
        <sz val="8"/>
        <rFont val="맑은 고딕"/>
        <family val="3"/>
        <charset val="129"/>
      </rPr>
      <t>500</t>
    </r>
    <r>
      <rPr>
        <sz val="8"/>
        <rFont val="바른바탕Pro 1"/>
        <family val="3"/>
        <charset val="129"/>
      </rPr>
      <t>A)</t>
    </r>
    <phoneticPr fontId="1" type="noConversion"/>
  </si>
  <si>
    <r>
      <t>100</t>
    </r>
    <r>
      <rPr>
        <sz val="9"/>
        <rFont val="Microsoft YaHei"/>
        <family val="3"/>
        <charset val="134"/>
      </rPr>
      <t>㎜</t>
    </r>
    <r>
      <rPr>
        <sz val="9"/>
        <rFont val="바른바탕Pro 1"/>
        <family val="3"/>
      </rPr>
      <t xml:space="preserve"> </t>
    </r>
    <r>
      <rPr>
        <sz val="9"/>
        <rFont val="Arial Unicode MS"/>
        <family val="3"/>
        <charset val="129"/>
      </rPr>
      <t>이하</t>
    </r>
    <phoneticPr fontId="1" type="noConversion"/>
  </si>
  <si>
    <r>
      <rPr>
        <sz val="8"/>
        <rFont val="Arial Unicode MS"/>
        <family val="3"/>
        <charset val="129"/>
      </rPr>
      <t xml:space="preserve">키디아 </t>
    </r>
    <r>
      <rPr>
        <sz val="8"/>
        <rFont val="바른바탕Pro 1"/>
        <family val="3"/>
        <charset val="129"/>
      </rPr>
      <t>방류(FT-108, 9inch)</t>
    </r>
    <phoneticPr fontId="1" type="noConversion"/>
  </si>
  <si>
    <t>2026년도</t>
    <phoneticPr fontId="1" type="noConversion"/>
  </si>
  <si>
    <t>위치:</t>
    <phoneticPr fontId="1" type="noConversion"/>
  </si>
  <si>
    <r>
      <rPr>
        <sz val="8"/>
        <rFont val="맑은 고딕"/>
        <family val="3"/>
        <charset val="129"/>
      </rPr>
      <t xml:space="preserve">1라인 </t>
    </r>
    <r>
      <rPr>
        <sz val="8"/>
        <rFont val="바른바탕Pro 1"/>
        <family val="3"/>
        <charset val="129"/>
      </rPr>
      <t>유입(FT-101A, 400A)</t>
    </r>
    <phoneticPr fontId="1" type="noConversion"/>
  </si>
  <si>
    <r>
      <rPr>
        <sz val="8"/>
        <rFont val="맑은 고딕"/>
        <family val="3"/>
        <charset val="129"/>
      </rPr>
      <t xml:space="preserve">2라인 </t>
    </r>
    <r>
      <rPr>
        <sz val="8"/>
        <rFont val="바른바탕Pro 1"/>
        <family val="3"/>
        <charset val="129"/>
      </rPr>
      <t>유입(FT-101B, 400A)</t>
    </r>
    <phoneticPr fontId="1" type="noConversion"/>
  </si>
  <si>
    <r>
      <t>2차</t>
    </r>
    <r>
      <rPr>
        <sz val="8"/>
        <rFont val="맑은 고딕"/>
        <family val="3"/>
        <charset val="129"/>
      </rPr>
      <t xml:space="preserve"> 증설 </t>
    </r>
    <r>
      <rPr>
        <sz val="8"/>
        <rFont val="바른바탕Pro 1"/>
        <family val="3"/>
        <charset val="129"/>
      </rPr>
      <t>유입(FT-101, 100A)</t>
    </r>
    <phoneticPr fontId="1" type="noConversion"/>
  </si>
  <si>
    <t>방류(M-911, 12inch)</t>
    <phoneticPr fontId="1" type="noConversion"/>
  </si>
  <si>
    <r>
      <t>방류(FT-602, 3</t>
    </r>
    <r>
      <rPr>
        <sz val="8"/>
        <rFont val="굴림"/>
        <family val="3"/>
        <charset val="129"/>
      </rPr>
      <t>5</t>
    </r>
    <r>
      <rPr>
        <sz val="8"/>
        <rFont val="바른바탕Pro 1"/>
        <family val="3"/>
        <charset val="129"/>
      </rPr>
      <t xml:space="preserve">A) </t>
    </r>
    <phoneticPr fontId="1" type="noConversion"/>
  </si>
  <si>
    <r>
      <t>유입(FT-301,</t>
    </r>
    <r>
      <rPr>
        <sz val="8"/>
        <rFont val="굴림"/>
        <family val="3"/>
        <charset val="129"/>
      </rPr>
      <t>80</t>
    </r>
    <r>
      <rPr>
        <sz val="8"/>
        <rFont val="바른바탕Pro 1"/>
        <family val="3"/>
        <charset val="129"/>
      </rPr>
      <t>A)</t>
    </r>
    <phoneticPr fontId="1" type="noConversion"/>
  </si>
  <si>
    <r>
      <t xml:space="preserve">바이패스(FT-503, </t>
    </r>
    <r>
      <rPr>
        <sz val="8"/>
        <rFont val="굴림"/>
        <family val="3"/>
        <charset val="129"/>
      </rPr>
      <t>65</t>
    </r>
    <r>
      <rPr>
        <sz val="8"/>
        <rFont val="바른바탕Pro 1"/>
        <family val="3"/>
        <charset val="129"/>
      </rPr>
      <t>A)</t>
    </r>
    <phoneticPr fontId="1" type="noConversion"/>
  </si>
  <si>
    <r>
      <t xml:space="preserve">유입(FT-401, </t>
    </r>
    <r>
      <rPr>
        <sz val="8"/>
        <rFont val="굴림"/>
        <family val="3"/>
        <charset val="129"/>
      </rPr>
      <t>65</t>
    </r>
    <r>
      <rPr>
        <sz val="8"/>
        <rFont val="바른바탕Pro 1"/>
        <family val="3"/>
        <charset val="129"/>
      </rPr>
      <t>A)</t>
    </r>
    <phoneticPr fontId="1" type="noConversion"/>
  </si>
  <si>
    <r>
      <t>방류(FT-402, 3</t>
    </r>
    <r>
      <rPr>
        <sz val="8"/>
        <rFont val="굴림"/>
        <family val="3"/>
        <charset val="129"/>
      </rPr>
      <t>5</t>
    </r>
    <r>
      <rPr>
        <sz val="8"/>
        <rFont val="바른바탕Pro 1"/>
        <family val="3"/>
        <charset val="129"/>
      </rPr>
      <t>A)</t>
    </r>
    <phoneticPr fontId="1" type="noConversion"/>
  </si>
  <si>
    <r>
      <rPr>
        <sz val="8"/>
        <rFont val="Arial Unicode MS"/>
        <family val="3"/>
        <charset val="129"/>
      </rPr>
      <t>방류</t>
    </r>
    <r>
      <rPr>
        <sz val="8"/>
        <rFont val="바른바탕Pro 1"/>
        <family val="3"/>
        <charset val="129"/>
      </rPr>
      <t>(FT-</t>
    </r>
    <r>
      <rPr>
        <sz val="8"/>
        <rFont val="맑은 고딕"/>
        <family val="3"/>
        <charset val="129"/>
      </rPr>
      <t>001</t>
    </r>
    <r>
      <rPr>
        <sz val="8"/>
        <rFont val="바른바탕Pro 1"/>
        <family val="3"/>
        <charset val="129"/>
      </rPr>
      <t xml:space="preserve">, </t>
    </r>
    <r>
      <rPr>
        <sz val="8"/>
        <rFont val="맑은 고딕"/>
        <family val="3"/>
        <charset val="129"/>
      </rPr>
      <t>65</t>
    </r>
    <r>
      <rPr>
        <sz val="8"/>
        <rFont val="바른바탕Pro 1"/>
        <family val="3"/>
        <charset val="129"/>
      </rPr>
      <t>A)</t>
    </r>
    <phoneticPr fontId="1" type="noConversion"/>
  </si>
  <si>
    <r>
      <rPr>
        <sz val="8"/>
        <rFont val="굴림"/>
        <family val="3"/>
        <charset val="129"/>
      </rPr>
      <t xml:space="preserve">일차침전지 </t>
    </r>
    <r>
      <rPr>
        <sz val="8"/>
        <rFont val="바른바탕Pro 1"/>
        <family val="3"/>
        <charset val="129"/>
      </rPr>
      <t>유입(FIT-201, 500A)</t>
    </r>
    <phoneticPr fontId="1" type="noConversion"/>
  </si>
  <si>
    <t>100㎜ 이하</t>
  </si>
  <si>
    <t>300㎜ 이하</t>
  </si>
  <si>
    <t>800㎜ 이하</t>
  </si>
  <si>
    <t>1 - 12 inch</t>
  </si>
  <si>
    <t>3000㎜×1000㎜이하</t>
  </si>
  <si>
    <t>3000㎜×2000㎜이하</t>
  </si>
  <si>
    <t>500㎜ 이하</t>
  </si>
  <si>
    <r>
      <t>3. 개    요 :</t>
    </r>
    <r>
      <rPr>
        <sz val="10"/>
        <rFont val="바른바탕Pro 1"/>
        <family val="3"/>
        <charset val="129"/>
      </rPr>
      <t xml:space="preserve"> </t>
    </r>
    <phoneticPr fontId="1" type="noConversion"/>
  </si>
  <si>
    <r>
      <rPr>
        <b/>
        <sz val="10"/>
        <rFont val="바른바탕Pro 1"/>
        <family val="3"/>
        <charset val="129"/>
      </rPr>
      <t xml:space="preserve">4. 위    치 : </t>
    </r>
    <r>
      <rPr>
        <sz val="10"/>
        <rFont val="바른바탕Pro 1"/>
        <family val="3"/>
        <charset val="129"/>
      </rPr>
      <t xml:space="preserve"> 경기도 광주시 남한산성면 해공로 427(경안맑은물복원센터)</t>
    </r>
    <r>
      <rPr>
        <sz val="10"/>
        <rFont val="맑은 고딕"/>
        <family val="3"/>
        <charset val="129"/>
      </rPr>
      <t xml:space="preserve"> </t>
    </r>
    <r>
      <rPr>
        <sz val="10"/>
        <rFont val="바른바탕Pro 1"/>
        <family val="3"/>
        <charset val="129"/>
      </rPr>
      <t>등 23개소</t>
    </r>
    <phoneticPr fontId="1" type="noConversion"/>
  </si>
  <si>
    <r>
      <t xml:space="preserve">  </t>
    </r>
    <r>
      <rPr>
        <sz val="10"/>
        <rFont val="맑은 고딕"/>
        <family val="3"/>
        <charset val="129"/>
      </rPr>
      <t xml:space="preserve"> </t>
    </r>
    <r>
      <rPr>
        <sz val="10"/>
        <rFont val="바른바탕Pro 1"/>
        <family val="3"/>
        <charset val="129"/>
      </rPr>
      <t xml:space="preserve"> 다음과 같은 사유가 발생 하였을 경우 설계변경 또는 정산할 수 있다.</t>
    </r>
    <phoneticPr fontId="1" type="noConversion"/>
  </si>
  <si>
    <r>
      <rPr>
        <sz val="10"/>
        <rFont val="맑은 고딕"/>
        <family val="3"/>
        <charset val="129"/>
      </rPr>
      <t xml:space="preserve">       -</t>
    </r>
    <r>
      <rPr>
        <sz val="10"/>
        <rFont val="바른바탕Pro 1"/>
        <family val="3"/>
        <charset val="129"/>
      </rPr>
      <t xml:space="preserve"> 현장의 여건변동 및 수량 변경이 감독관이 인정할 수 있는 다량의 변경이 있을 때</t>
    </r>
    <phoneticPr fontId="1" type="noConversion"/>
  </si>
  <si>
    <r>
      <t xml:space="preserve">   </t>
    </r>
    <r>
      <rPr>
        <sz val="10"/>
        <rFont val="맑은 고딕"/>
        <family val="3"/>
        <charset val="129"/>
      </rPr>
      <t xml:space="preserve">   -</t>
    </r>
    <r>
      <rPr>
        <sz val="10"/>
        <rFont val="바른바탕Pro 1"/>
        <family val="3"/>
        <charset val="129"/>
      </rPr>
      <t xml:space="preserve"> 신규 공정이 추가 발생하는 경우</t>
    </r>
    <phoneticPr fontId="1" type="noConversion"/>
  </si>
  <si>
    <r>
      <t xml:space="preserve">6. 기    간 : </t>
    </r>
    <r>
      <rPr>
        <sz val="10"/>
        <rFont val="바른바탕Pro 1"/>
        <family val="3"/>
        <charset val="129"/>
      </rPr>
      <t>본 용역은 착수일로 부터 2</t>
    </r>
    <r>
      <rPr>
        <sz val="10"/>
        <rFont val="돋움"/>
        <family val="3"/>
        <charset val="129"/>
      </rPr>
      <t>55</t>
    </r>
    <r>
      <rPr>
        <sz val="10"/>
        <rFont val="바른바탕Pro 1"/>
        <family val="3"/>
        <charset val="129"/>
      </rPr>
      <t>일로 한다</t>
    </r>
    <phoneticPr fontId="1" type="noConversion"/>
  </si>
  <si>
    <r>
      <t xml:space="preserve">  </t>
    </r>
    <r>
      <rPr>
        <sz val="11"/>
        <color rgb="FF000000"/>
        <rFont val="돋움"/>
        <family val="3"/>
        <charset val="129"/>
      </rPr>
      <t>4</t>
    </r>
    <r>
      <rPr>
        <sz val="11"/>
        <color rgb="FF000000"/>
        <rFont val="바른바탕Pro 1"/>
        <family val="3"/>
        <charset val="129"/>
      </rPr>
      <t>. 관련서류 작성 및 준공</t>
    </r>
    <phoneticPr fontId="1" type="noConversion"/>
  </si>
  <si>
    <r>
      <t xml:space="preserve">  2. 유량계 </t>
    </r>
    <r>
      <rPr>
        <sz val="11"/>
        <color rgb="FF000000"/>
        <rFont val="돋움"/>
        <family val="3"/>
        <charset val="129"/>
      </rPr>
      <t xml:space="preserve">1차 </t>
    </r>
    <r>
      <rPr>
        <sz val="11"/>
        <color rgb="FF000000"/>
        <rFont val="바른바탕Pro 1"/>
        <family val="3"/>
        <charset val="129"/>
      </rPr>
      <t>비교측정 및 교정</t>
    </r>
    <phoneticPr fontId="1" type="noConversion"/>
  </si>
  <si>
    <r>
      <t xml:space="preserve">  </t>
    </r>
    <r>
      <rPr>
        <sz val="11"/>
        <color rgb="FF000000"/>
        <rFont val="돋움"/>
        <family val="3"/>
        <charset val="129"/>
      </rPr>
      <t>3</t>
    </r>
    <r>
      <rPr>
        <sz val="11"/>
        <color rgb="FF000000"/>
        <rFont val="바른바탕Pro 1"/>
        <family val="3"/>
        <charset val="129"/>
      </rPr>
      <t xml:space="preserve">. 유량계 </t>
    </r>
    <r>
      <rPr>
        <sz val="11"/>
        <color rgb="FF000000"/>
        <rFont val="돋움"/>
        <family val="3"/>
        <charset val="129"/>
      </rPr>
      <t xml:space="preserve">2차 </t>
    </r>
    <r>
      <rPr>
        <sz val="11"/>
        <color rgb="FF000000"/>
        <rFont val="바른바탕Pro 1"/>
        <family val="3"/>
        <charset val="129"/>
      </rPr>
      <t>비교측정 및 교정</t>
    </r>
    <phoneticPr fontId="1" type="noConversion"/>
  </si>
  <si>
    <r>
      <t xml:space="preserve">용   역   기   간 ( 착수일로부터  </t>
    </r>
    <r>
      <rPr>
        <b/>
        <sz val="11"/>
        <color rgb="FF000000"/>
        <rFont val="바른바탕Pro 1"/>
        <family val="3"/>
      </rPr>
      <t>2</t>
    </r>
    <r>
      <rPr>
        <b/>
        <sz val="11"/>
        <color rgb="FF000000"/>
        <rFont val="돋움"/>
        <family val="3"/>
        <charset val="129"/>
      </rPr>
      <t>55</t>
    </r>
    <r>
      <rPr>
        <b/>
        <sz val="11"/>
        <color rgb="FF000000"/>
        <rFont val="바른바탕Pro 1"/>
        <family val="3"/>
        <charset val="129"/>
      </rPr>
      <t>일간 )</t>
    </r>
    <phoneticPr fontId="1" type="noConversion"/>
  </si>
  <si>
    <t xml:space="preserve">   ○ 경안맑은물복원센터 등 23개소 83개 158조</t>
    <phoneticPr fontId="1" type="noConversion"/>
  </si>
  <si>
    <t>2026년 환경기초시설 유량계 점검 및 정밀 비교측정 용역(경안등 23개소)</t>
    <phoneticPr fontId="1" type="noConversion"/>
  </si>
  <si>
    <t>경기도 광주시 남한산성면 해공로 427 경안맑은물복원센터 등 23개소</t>
    <phoneticPr fontId="1" type="noConversion"/>
  </si>
  <si>
    <t>금팔천팔백구십팔만삼천사백원(￦88,983,400)</t>
  </si>
  <si>
    <t>1. 공  사  명 : 2026년 환경기초시설 유량계 점검 및 정밀 비교측정 용역(경안등 23개소)</t>
  </si>
  <si>
    <t>▣ 건    명 : 2026년 환경기초시설 유량계 점검 및 정밀 비교측정 용역(경안등 23개소)</t>
  </si>
  <si>
    <t>사 업 명 : 2026년 환경기초시설 유량계 점검 및 정밀 비교측정 용역(경안등 23개소)</t>
  </si>
  <si>
    <t>[2026년 환경기초시설 유량계 점검 및 정밀 비교측정 용역(경안등 23개소)]</t>
  </si>
  <si>
    <t>1. 경      안</t>
  </si>
  <si>
    <t>2. 광      주</t>
  </si>
  <si>
    <t>3. 곤  지  암</t>
  </si>
  <si>
    <t>4. 오      포</t>
  </si>
  <si>
    <t>5. 양      벌</t>
  </si>
  <si>
    <t>6. 삼      리</t>
  </si>
  <si>
    <t>7. 도      척</t>
  </si>
  <si>
    <t>8. 광      동</t>
  </si>
  <si>
    <t>9. 분      원</t>
  </si>
  <si>
    <t>10. 남한산성</t>
  </si>
  <si>
    <t>11. 영     동</t>
  </si>
  <si>
    <t>12. 매     산</t>
  </si>
  <si>
    <t>13. 삼     성</t>
  </si>
  <si>
    <t>14. 방     도</t>
  </si>
  <si>
    <t>15. 엄     미</t>
  </si>
  <si>
    <t>16. 귀     여</t>
  </si>
  <si>
    <t>17. 검     천</t>
  </si>
  <si>
    <t>18. 추     곡</t>
  </si>
  <si>
    <t>19. 검     복</t>
  </si>
  <si>
    <t>20. 오     전</t>
  </si>
  <si>
    <t>21. 불     당</t>
  </si>
  <si>
    <t>22. 수     청</t>
  </si>
  <si>
    <t>23. 수양분뇨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</si>
</sst>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.000%"/>
    <numFmt numFmtId="178" formatCode="_-* #,##0.0_-;\-* #,##0.0_-;_-* &quot;-&quot;?_-;_-@_-"/>
    <numFmt numFmtId="179" formatCode="#,##0&quot;개&quot;"/>
    <numFmt numFmtId="180" formatCode="0_);[Red]\(0\)"/>
    <numFmt numFmtId="181" formatCode="#,##0&quot;대&quot;"/>
    <numFmt numFmtId="182" formatCode="#,##0&quot;조&quot;"/>
  </numFmts>
  <fonts count="66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name val="바탕"/>
      <family val="1"/>
      <charset val="129"/>
    </font>
    <font>
      <b/>
      <sz val="10"/>
      <name val="조선일보명조"/>
      <family val="1"/>
      <charset val="129"/>
    </font>
    <font>
      <sz val="12"/>
      <name val="조선일보명조"/>
      <family val="1"/>
      <charset val="129"/>
    </font>
    <font>
      <b/>
      <sz val="28"/>
      <name val="조선일보명조"/>
      <family val="1"/>
      <charset val="129"/>
    </font>
    <font>
      <b/>
      <sz val="10"/>
      <name val="한컴돋움"/>
      <family val="1"/>
      <charset val="129"/>
    </font>
    <font>
      <sz val="12"/>
      <name val="한컴돋움"/>
      <family val="1"/>
      <charset val="129"/>
    </font>
    <font>
      <b/>
      <sz val="18"/>
      <name val="한컴돋움"/>
      <family val="1"/>
      <charset val="129"/>
    </font>
    <font>
      <b/>
      <sz val="12"/>
      <name val="한컴돋움"/>
      <family val="1"/>
      <charset val="129"/>
    </font>
    <font>
      <b/>
      <sz val="26"/>
      <name val="한컴돋움"/>
      <family val="1"/>
      <charset val="129"/>
    </font>
    <font>
      <b/>
      <sz val="14"/>
      <name val="한컴돋움"/>
      <family val="1"/>
      <charset val="129"/>
    </font>
    <font>
      <b/>
      <sz val="11"/>
      <name val="한컴돋움"/>
      <family val="1"/>
      <charset val="129"/>
    </font>
    <font>
      <sz val="11"/>
      <name val="한컴돋움"/>
      <family val="1"/>
      <charset val="129"/>
    </font>
    <font>
      <sz val="28"/>
      <name val="HY견고딕"/>
      <family val="1"/>
      <charset val="129"/>
    </font>
    <font>
      <sz val="16"/>
      <name val="한컴돋움"/>
      <family val="1"/>
      <charset val="129"/>
    </font>
    <font>
      <sz val="14"/>
      <name val="한컴돋움"/>
      <family val="1"/>
      <charset val="129"/>
    </font>
    <font>
      <sz val="16"/>
      <name val="조선일보명조"/>
      <family val="1"/>
      <charset val="129"/>
    </font>
    <font>
      <sz val="22"/>
      <name val="바른바탕Pro 1"/>
      <family val="3"/>
      <charset val="129"/>
    </font>
    <font>
      <sz val="11"/>
      <name val="바른바탕Pro 1"/>
      <family val="3"/>
      <charset val="129"/>
    </font>
    <font>
      <b/>
      <sz val="11"/>
      <name val="바른바탕Pro 1"/>
      <family val="3"/>
      <charset val="129"/>
    </font>
    <font>
      <sz val="12"/>
      <name val="바른바탕Pro 1"/>
      <family val="3"/>
      <charset val="129"/>
    </font>
    <font>
      <b/>
      <sz val="10"/>
      <name val="바른바탕Pro 1"/>
      <family val="3"/>
      <charset val="129"/>
    </font>
    <font>
      <b/>
      <sz val="12"/>
      <name val="바른바탕Pro 1"/>
      <family val="3"/>
      <charset val="129"/>
    </font>
    <font>
      <b/>
      <sz val="20"/>
      <name val="바른바탕Pro 1"/>
      <family val="3"/>
      <charset val="129"/>
    </font>
    <font>
      <sz val="10"/>
      <color rgb="FF000000"/>
      <name val="돋움체"/>
      <family val="3"/>
      <charset val="129"/>
    </font>
    <font>
      <b/>
      <sz val="11"/>
      <color rgb="FF000000"/>
      <name val="바른바탕Pro 1"/>
      <family val="3"/>
      <charset val="129"/>
    </font>
    <font>
      <b/>
      <sz val="9"/>
      <color rgb="FF000000"/>
      <name val="바른바탕Pro 1"/>
      <family val="3"/>
      <charset val="129"/>
    </font>
    <font>
      <sz val="11"/>
      <color rgb="FF000000"/>
      <name val="바른바탕Pro 1"/>
      <family val="3"/>
      <charset val="129"/>
    </font>
    <font>
      <sz val="9"/>
      <name val="바른바탕Pro 1"/>
      <family val="3"/>
      <charset val="129"/>
    </font>
    <font>
      <sz val="10"/>
      <name val="바른바탕Pro 1"/>
      <family val="3"/>
      <charset val="129"/>
    </font>
    <font>
      <b/>
      <sz val="9"/>
      <name val="바른바탕Pro 1"/>
      <family val="3"/>
      <charset val="129"/>
    </font>
    <font>
      <sz val="8"/>
      <name val="바른바탕Pro 1"/>
      <family val="3"/>
      <charset val="129"/>
    </font>
    <font>
      <b/>
      <sz val="9"/>
      <color rgb="FF0070C0"/>
      <name val="바른바탕Pro 1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sz val="8"/>
      <name val="바른바탕Pro 1"/>
      <family val="3"/>
    </font>
    <font>
      <b/>
      <sz val="9"/>
      <name val="맑은 고딕"/>
      <family val="3"/>
      <charset val="129"/>
    </font>
    <font>
      <sz val="8"/>
      <name val="Arial Unicode MS"/>
      <family val="3"/>
      <charset val="129"/>
    </font>
    <font>
      <sz val="9"/>
      <name val="Microsoft YaHei"/>
      <family val="3"/>
      <charset val="134"/>
    </font>
    <font>
      <sz val="9"/>
      <name val="Calibri"/>
      <family val="3"/>
    </font>
    <font>
      <sz val="9"/>
      <name val="Arial Unicode MS"/>
      <family val="3"/>
      <charset val="129"/>
    </font>
    <font>
      <sz val="10"/>
      <name val="Arial Unicode MS"/>
      <family val="3"/>
      <charset val="129"/>
    </font>
    <font>
      <sz val="12"/>
      <name val="경기천년바탕 Bold"/>
      <family val="1"/>
      <charset val="129"/>
    </font>
    <font>
      <sz val="14"/>
      <name val="경기천년바탕 Bold"/>
      <family val="1"/>
      <charset val="129"/>
    </font>
    <font>
      <sz val="9"/>
      <name val="바른바탕Pro 1"/>
      <family val="3"/>
    </font>
    <font>
      <b/>
      <sz val="11"/>
      <color rgb="FF000000"/>
      <name val="바른바탕Pro 1"/>
      <family val="3"/>
    </font>
    <font>
      <sz val="10"/>
      <name val="돋움"/>
      <family val="3"/>
      <charset val="129"/>
    </font>
    <font>
      <b/>
      <sz val="22"/>
      <name val="바른바탕Pro 1"/>
      <family val="3"/>
      <charset val="129"/>
    </font>
    <font>
      <sz val="10"/>
      <name val="맑은 고딕"/>
      <family val="3"/>
      <charset val="129"/>
    </font>
    <font>
      <sz val="10"/>
      <color indexed="10"/>
      <name val="바른바탕Pro 1"/>
      <family val="3"/>
      <charset val="129"/>
    </font>
    <font>
      <sz val="11"/>
      <color rgb="FF000000"/>
      <name val="돋움"/>
      <family val="3"/>
      <charset val="129"/>
    </font>
    <font>
      <sz val="14"/>
      <color rgb="FF000000"/>
      <name val="바른바탕Pro 1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name val="굴림"/>
      <family val="3"/>
      <charset val="129"/>
    </font>
    <font>
      <b/>
      <sz val="30"/>
      <name val="굴림"/>
      <family val="3"/>
      <charset val="129"/>
    </font>
    <font>
      <sz val="12"/>
      <name val="굴림"/>
      <family val="3"/>
      <charset val="129"/>
    </font>
    <font>
      <sz val="20"/>
      <name val="굴림"/>
      <family val="3"/>
      <charset val="129"/>
    </font>
    <font>
      <b/>
      <sz val="18"/>
      <name val="굴림"/>
      <family val="3"/>
      <charset val="129"/>
    </font>
    <font>
      <b/>
      <sz val="26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name val="굴림"/>
      <family val="3"/>
      <charset val="129"/>
    </font>
    <font>
      <sz val="2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92D050"/>
        <bgColor indexed="64"/>
      </patternFill>
    </fill>
  </fills>
  <borders count="5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34">
    <xf numFmtId="0" fontId="0" fillId="0" borderId="0" xfId="0"/>
    <xf numFmtId="41" fontId="31" fillId="0" borderId="0" xfId="0" applyNumberFormat="1" applyFont="1" applyBorder="1" applyAlignment="1">
      <alignment vertical="center"/>
    </xf>
    <xf numFmtId="41" fontId="31" fillId="0" borderId="0" xfId="0" applyNumberFormat="1" applyFont="1" applyFill="1" applyAlignment="1">
      <alignment vertical="center" shrinkToFit="1"/>
    </xf>
    <xf numFmtId="41" fontId="31" fillId="0" borderId="0" xfId="0" applyNumberFormat="1" applyFont="1" applyFill="1" applyAlignment="1">
      <alignment horizontal="center" vertical="center" shrinkToFit="1"/>
    </xf>
    <xf numFmtId="41" fontId="30" fillId="0" borderId="0" xfId="0" applyNumberFormat="1" applyFont="1" applyFill="1" applyAlignment="1">
      <alignment vertical="center" shrinkToFit="1"/>
    </xf>
    <xf numFmtId="41" fontId="31" fillId="0" borderId="0" xfId="0" applyNumberFormat="1" applyFont="1" applyFill="1"/>
    <xf numFmtId="41" fontId="30" fillId="0" borderId="36" xfId="0" applyNumberFormat="1" applyFont="1" applyFill="1" applyBorder="1" applyAlignment="1">
      <alignment vertical="center"/>
    </xf>
    <xf numFmtId="41" fontId="30" fillId="0" borderId="35" xfId="0" applyNumberFormat="1" applyFont="1" applyFill="1" applyBorder="1" applyAlignment="1">
      <alignment horizontal="left" vertical="center" shrinkToFit="1"/>
    </xf>
    <xf numFmtId="41" fontId="30" fillId="0" borderId="17" xfId="0" applyNumberFormat="1" applyFont="1" applyFill="1" applyBorder="1" applyAlignment="1">
      <alignment vertical="center" shrinkToFit="1"/>
    </xf>
    <xf numFmtId="41" fontId="32" fillId="0" borderId="17" xfId="0" applyNumberFormat="1" applyFont="1" applyFill="1" applyBorder="1" applyAlignment="1">
      <alignment vertical="center"/>
    </xf>
    <xf numFmtId="180" fontId="30" fillId="0" borderId="24" xfId="0" quotePrefix="1" applyNumberFormat="1" applyFont="1" applyFill="1" applyBorder="1" applyAlignment="1">
      <alignment horizontal="center" vertical="center"/>
    </xf>
    <xf numFmtId="41" fontId="30" fillId="0" borderId="27" xfId="0" applyNumberFormat="1" applyFont="1" applyFill="1" applyBorder="1" applyAlignment="1">
      <alignment vertical="center"/>
    </xf>
    <xf numFmtId="41" fontId="33" fillId="0" borderId="17" xfId="0" applyNumberFormat="1" applyFont="1" applyFill="1" applyBorder="1" applyAlignment="1">
      <alignment vertical="center"/>
    </xf>
    <xf numFmtId="41" fontId="30" fillId="0" borderId="17" xfId="0" applyNumberFormat="1" applyFont="1" applyFill="1" applyBorder="1" applyAlignment="1">
      <alignment vertical="center"/>
    </xf>
    <xf numFmtId="41" fontId="30" fillId="0" borderId="17" xfId="0" applyNumberFormat="1" applyFont="1" applyFill="1" applyBorder="1" applyAlignment="1">
      <alignment horizontal="left" vertical="center" shrinkToFit="1"/>
    </xf>
    <xf numFmtId="41" fontId="30" fillId="0" borderId="19" xfId="0" applyNumberFormat="1" applyFont="1" applyFill="1" applyBorder="1" applyAlignment="1">
      <alignment vertical="center"/>
    </xf>
    <xf numFmtId="41" fontId="33" fillId="0" borderId="14" xfId="0" applyNumberFormat="1" applyFont="1" applyFill="1" applyBorder="1" applyAlignment="1">
      <alignment vertical="center"/>
    </xf>
    <xf numFmtId="41" fontId="30" fillId="0" borderId="14" xfId="0" applyNumberFormat="1" applyFont="1" applyFill="1" applyBorder="1" applyAlignment="1">
      <alignment horizontal="center" vertical="center"/>
    </xf>
    <xf numFmtId="41" fontId="30" fillId="0" borderId="14" xfId="0" applyNumberFormat="1" applyFont="1" applyFill="1" applyBorder="1" applyAlignment="1">
      <alignment horizontal="center" vertical="center" shrinkToFit="1"/>
    </xf>
    <xf numFmtId="41" fontId="30" fillId="0" borderId="14" xfId="0" applyNumberFormat="1" applyFont="1" applyFill="1" applyBorder="1" applyAlignment="1">
      <alignment vertical="center"/>
    </xf>
    <xf numFmtId="41" fontId="30" fillId="0" borderId="14" xfId="0" applyNumberFormat="1" applyFont="1" applyFill="1" applyBorder="1" applyAlignment="1">
      <alignment horizontal="left" vertical="center" shrinkToFit="1"/>
    </xf>
    <xf numFmtId="41" fontId="30" fillId="0" borderId="2" xfId="0" applyNumberFormat="1" applyFont="1" applyFill="1" applyBorder="1" applyAlignment="1">
      <alignment horizontal="center" vertical="center"/>
    </xf>
    <xf numFmtId="41" fontId="33" fillId="0" borderId="2" xfId="0" applyNumberFormat="1" applyFont="1" applyFill="1" applyBorder="1" applyAlignment="1">
      <alignment vertical="center"/>
    </xf>
    <xf numFmtId="41" fontId="30" fillId="0" borderId="18" xfId="0" applyNumberFormat="1" applyFont="1" applyFill="1" applyBorder="1" applyAlignment="1">
      <alignment vertical="center"/>
    </xf>
    <xf numFmtId="41" fontId="30" fillId="0" borderId="2" xfId="0" applyNumberFormat="1" applyFont="1" applyFill="1" applyBorder="1" applyAlignment="1">
      <alignment horizontal="left" vertical="center" shrinkToFit="1"/>
    </xf>
    <xf numFmtId="41" fontId="30" fillId="0" borderId="2" xfId="0" applyNumberFormat="1" applyFont="1" applyFill="1" applyBorder="1" applyAlignment="1">
      <alignment vertical="center" shrinkToFit="1"/>
    </xf>
    <xf numFmtId="41" fontId="32" fillId="0" borderId="2" xfId="0" applyNumberFormat="1" applyFont="1" applyFill="1" applyBorder="1" applyAlignment="1">
      <alignment vertical="center"/>
    </xf>
    <xf numFmtId="41" fontId="31" fillId="0" borderId="0" xfId="0" applyNumberFormat="1" applyFont="1" applyFill="1" applyBorder="1" applyAlignment="1">
      <alignment vertical="center"/>
    </xf>
    <xf numFmtId="41" fontId="31" fillId="0" borderId="0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 applyBorder="1" applyAlignment="1">
      <alignment vertical="center"/>
    </xf>
    <xf numFmtId="41" fontId="20" fillId="0" borderId="0" xfId="0" applyNumberFormat="1" applyFont="1" applyFill="1" applyBorder="1"/>
    <xf numFmtId="41" fontId="25" fillId="0" borderId="0" xfId="0" applyNumberFormat="1" applyFont="1" applyFill="1" applyBorder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80" fontId="20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/>
    </xf>
    <xf numFmtId="0" fontId="20" fillId="0" borderId="0" xfId="0" applyNumberFormat="1" applyFont="1"/>
    <xf numFmtId="41" fontId="20" fillId="0" borderId="18" xfId="0" applyNumberFormat="1" applyFont="1" applyBorder="1"/>
    <xf numFmtId="41" fontId="21" fillId="0" borderId="0" xfId="0" applyNumberFormat="1" applyFont="1"/>
    <xf numFmtId="41" fontId="32" fillId="0" borderId="0" xfId="0" applyNumberFormat="1" applyFont="1"/>
    <xf numFmtId="41" fontId="30" fillId="0" borderId="18" xfId="0" applyNumberFormat="1" applyFont="1" applyFill="1" applyBorder="1" applyAlignment="1">
      <alignment horizontal="center" vertical="center" shrinkToFit="1"/>
    </xf>
    <xf numFmtId="0" fontId="20" fillId="0" borderId="18" xfId="0" applyNumberFormat="1" applyFont="1" applyBorder="1" applyAlignment="1">
      <alignment horizontal="center"/>
    </xf>
    <xf numFmtId="41" fontId="20" fillId="0" borderId="2" xfId="0" applyNumberFormat="1" applyFont="1" applyBorder="1"/>
    <xf numFmtId="41" fontId="23" fillId="0" borderId="0" xfId="0" applyNumberFormat="1" applyFont="1" applyAlignment="1">
      <alignment horizontal="center" vertical="center"/>
    </xf>
    <xf numFmtId="41" fontId="23" fillId="0" borderId="0" xfId="0" applyNumberFormat="1" applyFont="1"/>
    <xf numFmtId="41" fontId="24" fillId="0" borderId="0" xfId="0" applyNumberFormat="1" applyFont="1" applyBorder="1" applyAlignment="1">
      <alignment vertical="center"/>
    </xf>
    <xf numFmtId="41" fontId="32" fillId="0" borderId="0" xfId="0" applyNumberFormat="1" applyFont="1" applyBorder="1" applyAlignment="1">
      <alignment vertical="center"/>
    </xf>
    <xf numFmtId="41" fontId="32" fillId="0" borderId="0" xfId="0" applyNumberFormat="1" applyFont="1" applyFill="1" applyAlignment="1">
      <alignment vertical="center"/>
    </xf>
    <xf numFmtId="41" fontId="32" fillId="0" borderId="23" xfId="0" applyNumberFormat="1" applyFont="1" applyFill="1" applyBorder="1" applyAlignment="1">
      <alignment horizontal="left" vertical="center"/>
    </xf>
    <xf numFmtId="41" fontId="31" fillId="0" borderId="0" xfId="0" applyNumberFormat="1" applyFont="1" applyAlignment="1">
      <alignment horizontal="center" vertical="center"/>
    </xf>
    <xf numFmtId="41" fontId="31" fillId="0" borderId="0" xfId="0" applyNumberFormat="1" applyFont="1"/>
    <xf numFmtId="41" fontId="22" fillId="0" borderId="0" xfId="0" applyNumberFormat="1" applyFont="1" applyBorder="1" applyAlignment="1">
      <alignment vertical="center"/>
    </xf>
    <xf numFmtId="41" fontId="30" fillId="0" borderId="0" xfId="0" applyNumberFormat="1" applyFont="1" applyBorder="1" applyAlignment="1">
      <alignment vertical="center"/>
    </xf>
    <xf numFmtId="41" fontId="30" fillId="0" borderId="0" xfId="0" applyNumberFormat="1" applyFont="1" applyAlignment="1">
      <alignment vertical="center"/>
    </xf>
    <xf numFmtId="0" fontId="32" fillId="0" borderId="18" xfId="0" applyNumberFormat="1" applyFont="1" applyBorder="1" applyAlignment="1">
      <alignment horizontal="center" vertical="center" wrapText="1"/>
    </xf>
    <xf numFmtId="41" fontId="30" fillId="0" borderId="2" xfId="0" applyNumberFormat="1" applyFont="1" applyBorder="1" applyAlignment="1">
      <alignment horizontal="right" vertical="center" shrinkToFit="1"/>
    </xf>
    <xf numFmtId="41" fontId="32" fillId="0" borderId="2" xfId="0" applyNumberFormat="1" applyFont="1" applyBorder="1" applyAlignment="1" applyProtection="1">
      <alignment horizontal="right" vertical="center" shrinkToFit="1"/>
    </xf>
    <xf numFmtId="41" fontId="32" fillId="0" borderId="2" xfId="0" applyNumberFormat="1" applyFont="1" applyBorder="1" applyAlignment="1">
      <alignment horizontal="left" vertical="center" shrinkToFit="1"/>
    </xf>
    <xf numFmtId="41" fontId="30" fillId="0" borderId="2" xfId="0" applyNumberFormat="1" applyFont="1" applyFill="1" applyBorder="1" applyAlignment="1">
      <alignment vertical="center"/>
    </xf>
    <xf numFmtId="41" fontId="30" fillId="0" borderId="2" xfId="0" applyNumberFormat="1" applyFont="1" applyBorder="1" applyAlignment="1">
      <alignment vertical="center"/>
    </xf>
    <xf numFmtId="41" fontId="30" fillId="0" borderId="17" xfId="0" applyNumberFormat="1" applyFont="1" applyFill="1" applyBorder="1" applyAlignment="1">
      <alignment horizontal="center" vertical="center"/>
    </xf>
    <xf numFmtId="180" fontId="30" fillId="0" borderId="24" xfId="0" applyNumberFormat="1" applyFont="1" applyFill="1" applyBorder="1" applyAlignment="1">
      <alignment horizontal="center" vertical="center"/>
    </xf>
    <xf numFmtId="0" fontId="32" fillId="0" borderId="21" xfId="0" applyNumberFormat="1" applyFont="1" applyFill="1" applyBorder="1" applyAlignment="1">
      <alignment horizontal="center" vertical="center"/>
    </xf>
    <xf numFmtId="178" fontId="32" fillId="0" borderId="20" xfId="0" applyNumberFormat="1" applyFont="1" applyFill="1" applyBorder="1" applyAlignment="1">
      <alignment horizontal="center" vertical="center"/>
    </xf>
    <xf numFmtId="0" fontId="32" fillId="0" borderId="20" xfId="0" applyNumberFormat="1" applyFont="1" applyFill="1" applyBorder="1" applyAlignment="1">
      <alignment horizontal="center" vertical="center"/>
    </xf>
    <xf numFmtId="0" fontId="32" fillId="0" borderId="31" xfId="0" applyNumberFormat="1" applyFont="1" applyFill="1" applyBorder="1" applyAlignment="1">
      <alignment horizontal="center" vertical="center"/>
    </xf>
    <xf numFmtId="0" fontId="32" fillId="0" borderId="30" xfId="0" applyNumberFormat="1" applyFont="1" applyFill="1" applyBorder="1" applyAlignment="1">
      <alignment horizontal="center" vertical="center"/>
    </xf>
    <xf numFmtId="0" fontId="30" fillId="0" borderId="19" xfId="0" applyNumberFormat="1" applyFont="1" applyFill="1" applyBorder="1" applyAlignment="1">
      <alignment horizontal="center" vertical="center"/>
    </xf>
    <xf numFmtId="41" fontId="32" fillId="0" borderId="14" xfId="0" applyNumberFormat="1" applyFont="1" applyBorder="1" applyAlignment="1" applyProtection="1">
      <alignment horizontal="right" vertical="center" shrinkToFit="1"/>
    </xf>
    <xf numFmtId="41" fontId="32" fillId="0" borderId="33" xfId="0" applyNumberFormat="1" applyFont="1" applyFill="1" applyBorder="1" applyAlignment="1">
      <alignment horizontal="center" vertical="center" shrinkToFit="1"/>
    </xf>
    <xf numFmtId="41" fontId="32" fillId="0" borderId="14" xfId="0" applyNumberFormat="1" applyFont="1" applyFill="1" applyBorder="1" applyAlignment="1">
      <alignment horizontal="center" vertical="center" shrinkToFit="1"/>
    </xf>
    <xf numFmtId="178" fontId="32" fillId="0" borderId="14" xfId="0" applyNumberFormat="1" applyFont="1" applyFill="1" applyBorder="1" applyAlignment="1">
      <alignment horizontal="center" vertical="center"/>
    </xf>
    <xf numFmtId="9" fontId="32" fillId="0" borderId="14" xfId="0" applyNumberFormat="1" applyFont="1" applyFill="1" applyBorder="1" applyAlignment="1">
      <alignment horizontal="center" vertical="center"/>
    </xf>
    <xf numFmtId="0" fontId="32" fillId="0" borderId="14" xfId="0" applyNumberFormat="1" applyFont="1" applyFill="1" applyBorder="1" applyAlignment="1">
      <alignment horizontal="center" vertical="center"/>
    </xf>
    <xf numFmtId="41" fontId="32" fillId="0" borderId="2" xfId="0" applyNumberFormat="1" applyFont="1" applyFill="1" applyBorder="1" applyAlignment="1">
      <alignment horizontal="left" vertical="center" shrinkToFit="1"/>
    </xf>
    <xf numFmtId="41" fontId="32" fillId="0" borderId="29" xfId="0" applyNumberFormat="1" applyFont="1" applyFill="1" applyBorder="1" applyAlignment="1">
      <alignment horizontal="center" vertical="center" shrinkToFit="1"/>
    </xf>
    <xf numFmtId="41" fontId="32" fillId="0" borderId="2" xfId="0" applyNumberFormat="1" applyFont="1" applyFill="1" applyBorder="1" applyAlignment="1">
      <alignment horizontal="center" vertical="center" shrinkToFit="1"/>
    </xf>
    <xf numFmtId="178" fontId="32" fillId="0" borderId="2" xfId="0" applyNumberFormat="1" applyFont="1" applyFill="1" applyBorder="1" applyAlignment="1">
      <alignment horizontal="center" vertical="center"/>
    </xf>
    <xf numFmtId="0" fontId="32" fillId="0" borderId="2" xfId="0" applyNumberFormat="1" applyFont="1" applyFill="1" applyBorder="1" applyAlignment="1">
      <alignment horizontal="center" vertical="center"/>
    </xf>
    <xf numFmtId="41" fontId="32" fillId="0" borderId="24" xfId="0" applyNumberFormat="1" applyFont="1" applyFill="1" applyBorder="1" applyAlignment="1">
      <alignment horizontal="left" vertical="center"/>
    </xf>
    <xf numFmtId="41" fontId="30" fillId="0" borderId="17" xfId="0" applyNumberFormat="1" applyFont="1" applyFill="1" applyBorder="1" applyAlignment="1">
      <alignment horizontal="left" vertical="center"/>
    </xf>
    <xf numFmtId="0" fontId="30" fillId="0" borderId="4" xfId="0" applyNumberFormat="1" applyFont="1" applyFill="1" applyBorder="1" applyAlignment="1">
      <alignment horizontal="center" vertical="center"/>
    </xf>
    <xf numFmtId="41" fontId="30" fillId="0" borderId="25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center" vertical="center"/>
    </xf>
    <xf numFmtId="41" fontId="30" fillId="0" borderId="29" xfId="0" applyNumberFormat="1" applyFont="1" applyFill="1" applyBorder="1" applyAlignment="1">
      <alignment horizontal="center" vertical="center" shrinkToFit="1"/>
    </xf>
    <xf numFmtId="41" fontId="30" fillId="0" borderId="2" xfId="0" applyNumberFormat="1" applyFont="1" applyFill="1" applyBorder="1" applyAlignment="1">
      <alignment horizontal="center" vertical="center" shrinkToFit="1"/>
    </xf>
    <xf numFmtId="178" fontId="30" fillId="0" borderId="2" xfId="0" applyNumberFormat="1" applyFont="1" applyFill="1" applyBorder="1" applyAlignment="1">
      <alignment horizontal="center" vertical="center"/>
    </xf>
    <xf numFmtId="9" fontId="30" fillId="0" borderId="2" xfId="0" applyNumberFormat="1" applyFont="1" applyFill="1" applyBorder="1" applyAlignment="1">
      <alignment horizontal="center" vertical="center"/>
    </xf>
    <xf numFmtId="0" fontId="30" fillId="0" borderId="2" xfId="0" applyNumberFormat="1" applyFont="1" applyFill="1" applyBorder="1" applyAlignment="1">
      <alignment horizontal="center" vertical="center"/>
    </xf>
    <xf numFmtId="41" fontId="30" fillId="0" borderId="24" xfId="0" applyNumberFormat="1" applyFont="1" applyFill="1" applyBorder="1" applyAlignment="1">
      <alignment horizontal="left" vertical="center"/>
    </xf>
    <xf numFmtId="41" fontId="30" fillId="0" borderId="2" xfId="0" applyNumberFormat="1" applyFont="1" applyFill="1" applyBorder="1" applyAlignment="1">
      <alignment horizontal="left" vertical="center"/>
    </xf>
    <xf numFmtId="41" fontId="30" fillId="0" borderId="2" xfId="0" applyNumberFormat="1" applyFont="1" applyBorder="1" applyAlignment="1" applyProtection="1">
      <alignment horizontal="right" vertical="center" shrinkToFit="1"/>
    </xf>
    <xf numFmtId="41" fontId="30" fillId="0" borderId="17" xfId="0" applyNumberFormat="1" applyFont="1" applyFill="1" applyBorder="1" applyAlignment="1">
      <alignment horizontal="center" vertical="center" shrinkToFit="1"/>
    </xf>
    <xf numFmtId="0" fontId="30" fillId="0" borderId="21" xfId="0" applyNumberFormat="1" applyFont="1" applyFill="1" applyBorder="1" applyAlignment="1">
      <alignment horizontal="center" vertical="center"/>
    </xf>
    <xf numFmtId="41" fontId="32" fillId="0" borderId="20" xfId="0" applyNumberFormat="1" applyFont="1" applyFill="1" applyBorder="1" applyAlignment="1">
      <alignment horizontal="center" vertical="center" shrinkToFit="1"/>
    </xf>
    <xf numFmtId="41" fontId="30" fillId="0" borderId="20" xfId="0" applyNumberFormat="1" applyFont="1" applyFill="1" applyBorder="1" applyAlignment="1">
      <alignment horizontal="center" vertical="center" shrinkToFit="1"/>
    </xf>
    <xf numFmtId="178" fontId="30" fillId="0" borderId="20" xfId="0" applyNumberFormat="1" applyFont="1" applyFill="1" applyBorder="1" applyAlignment="1">
      <alignment horizontal="center" vertical="center"/>
    </xf>
    <xf numFmtId="0" fontId="30" fillId="0" borderId="20" xfId="0" applyNumberFormat="1" applyFont="1" applyFill="1" applyBorder="1" applyAlignment="1">
      <alignment horizontal="center" vertical="center"/>
    </xf>
    <xf numFmtId="0" fontId="32" fillId="0" borderId="22" xfId="0" applyNumberFormat="1" applyFont="1" applyFill="1" applyBorder="1" applyAlignment="1">
      <alignment vertical="center"/>
    </xf>
    <xf numFmtId="41" fontId="31" fillId="0" borderId="14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 applyAlignment="1">
      <alignment horizontal="center" vertical="center"/>
    </xf>
    <xf numFmtId="41" fontId="31" fillId="0" borderId="0" xfId="0" applyNumberFormat="1" applyFont="1" applyFill="1" applyAlignment="1">
      <alignment horizontal="center" vertical="center"/>
    </xf>
    <xf numFmtId="41" fontId="31" fillId="0" borderId="0" xfId="0" applyNumberFormat="1" applyFont="1" applyFill="1" applyAlignment="1">
      <alignment vertical="center"/>
    </xf>
    <xf numFmtId="41" fontId="30" fillId="0" borderId="0" xfId="0" applyNumberFormat="1" applyFont="1" applyFill="1" applyAlignment="1">
      <alignment vertical="center"/>
    </xf>
    <xf numFmtId="41" fontId="21" fillId="0" borderId="0" xfId="0" applyNumberFormat="1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horizontal="left" vertical="center"/>
    </xf>
    <xf numFmtId="41" fontId="20" fillId="0" borderId="0" xfId="0" applyNumberFormat="1" applyFont="1"/>
    <xf numFmtId="41" fontId="30" fillId="0" borderId="0" xfId="0" applyNumberFormat="1" applyFont="1"/>
    <xf numFmtId="0" fontId="29" fillId="0" borderId="51" xfId="0" applyFont="1" applyBorder="1" applyAlignment="1">
      <alignment vertical="center" wrapText="1"/>
    </xf>
    <xf numFmtId="0" fontId="29" fillId="0" borderId="51" xfId="0" applyFont="1" applyBorder="1" applyAlignment="1">
      <alignment horizontal="center" vertical="center"/>
    </xf>
    <xf numFmtId="0" fontId="29" fillId="0" borderId="51" xfId="0" applyFont="1" applyBorder="1" applyAlignment="1">
      <alignment vertical="center"/>
    </xf>
    <xf numFmtId="0" fontId="28" fillId="0" borderId="51" xfId="0" applyFont="1" applyBorder="1" applyAlignment="1">
      <alignment horizontal="center" vertical="center"/>
    </xf>
    <xf numFmtId="0" fontId="20" fillId="0" borderId="0" xfId="0" applyFont="1"/>
    <xf numFmtId="0" fontId="19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/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9" xfId="0" applyFont="1" applyFill="1" applyBorder="1" applyAlignment="1">
      <alignment horizontal="center" vertical="center" textRotation="255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textRotation="255"/>
    </xf>
    <xf numFmtId="0" fontId="7" fillId="0" borderId="10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77" fontId="8" fillId="0" borderId="0" xfId="0" applyNumberFormat="1" applyFont="1" applyFill="1" applyBorder="1" applyAlignment="1">
      <alignment horizontal="left" vertical="center"/>
    </xf>
    <xf numFmtId="9" fontId="8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0" fontId="8" fillId="0" borderId="0" xfId="0" applyNumberFormat="1" applyFont="1" applyFill="1" applyBorder="1" applyAlignment="1">
      <alignment vertical="center"/>
    </xf>
    <xf numFmtId="10" fontId="8" fillId="0" borderId="0" xfId="0" applyNumberFormat="1" applyFont="1" applyFill="1" applyBorder="1" applyAlignment="1">
      <alignment horizontal="left" vertical="center"/>
    </xf>
    <xf numFmtId="10" fontId="10" fillId="0" borderId="0" xfId="0" applyNumberFormat="1" applyFont="1" applyFill="1" applyBorder="1" applyAlignment="1">
      <alignment horizontal="center" vertical="center"/>
    </xf>
    <xf numFmtId="10" fontId="10" fillId="0" borderId="0" xfId="0" applyNumberFormat="1" applyFont="1" applyFill="1" applyBorder="1" applyAlignment="1">
      <alignment horizontal="left" vertical="center"/>
    </xf>
    <xf numFmtId="10" fontId="10" fillId="0" borderId="1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176" fontId="10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 vertical="center"/>
    </xf>
    <xf numFmtId="42" fontId="8" fillId="0" borderId="0" xfId="0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9" fontId="8" fillId="0" borderId="3" xfId="0" applyNumberFormat="1" applyFont="1" applyFill="1" applyBorder="1" applyAlignment="1">
      <alignment horizontal="left" vertical="center"/>
    </xf>
    <xf numFmtId="9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left" vertical="center"/>
    </xf>
    <xf numFmtId="3" fontId="8" fillId="0" borderId="3" xfId="0" applyNumberFormat="1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41" fontId="8" fillId="0" borderId="0" xfId="0" applyNumberFormat="1" applyFont="1"/>
    <xf numFmtId="0" fontId="8" fillId="0" borderId="0" xfId="0" applyFont="1"/>
    <xf numFmtId="0" fontId="7" fillId="0" borderId="15" xfId="0" applyNumberFormat="1" applyFont="1" applyFill="1" applyBorder="1" applyAlignment="1">
      <alignment horizontal="center" vertical="center" textRotation="255"/>
    </xf>
    <xf numFmtId="0" fontId="7" fillId="0" borderId="16" xfId="0" applyNumberFormat="1" applyFont="1" applyFill="1" applyBorder="1" applyAlignment="1">
      <alignment horizontal="center" vertical="center" textRotation="255"/>
    </xf>
    <xf numFmtId="0" fontId="7" fillId="0" borderId="17" xfId="0" applyNumberFormat="1" applyFont="1" applyFill="1" applyBorder="1" applyAlignment="1">
      <alignment horizontal="center" vertical="center" textRotation="255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" vertical="center"/>
    </xf>
    <xf numFmtId="42" fontId="10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42" fontId="13" fillId="0" borderId="0" xfId="0" applyNumberFormat="1" applyFont="1" applyFill="1" applyBorder="1" applyAlignment="1">
      <alignment horizontal="left" vertical="center"/>
    </xf>
    <xf numFmtId="42" fontId="14" fillId="0" borderId="0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41" fontId="31" fillId="0" borderId="13" xfId="0" applyNumberFormat="1" applyFont="1" applyFill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 vertical="center"/>
    </xf>
    <xf numFmtId="178" fontId="20" fillId="0" borderId="14" xfId="0" applyNumberFormat="1" applyFont="1" applyBorder="1" applyAlignment="1">
      <alignment horizontal="center" vertical="center"/>
    </xf>
    <xf numFmtId="41" fontId="20" fillId="0" borderId="14" xfId="0" applyNumberFormat="1" applyFont="1" applyBorder="1"/>
    <xf numFmtId="0" fontId="20" fillId="0" borderId="19" xfId="0" applyNumberFormat="1" applyFont="1" applyBorder="1" applyAlignment="1">
      <alignment horizontal="center"/>
    </xf>
    <xf numFmtId="0" fontId="30" fillId="0" borderId="24" xfId="0" applyNumberFormat="1" applyFont="1" applyFill="1" applyBorder="1" applyAlignment="1">
      <alignment horizontal="center" vertical="center"/>
    </xf>
    <xf numFmtId="0" fontId="30" fillId="0" borderId="24" xfId="0" quotePrefix="1" applyNumberFormat="1" applyFont="1" applyFill="1" applyBorder="1" applyAlignment="1">
      <alignment horizontal="center" vertical="center"/>
    </xf>
    <xf numFmtId="0" fontId="30" fillId="0" borderId="23" xfId="0" applyNumberFormat="1" applyFont="1" applyFill="1" applyBorder="1" applyAlignment="1">
      <alignment horizontal="center" vertical="center"/>
    </xf>
    <xf numFmtId="0" fontId="30" fillId="0" borderId="26" xfId="0" applyNumberFormat="1" applyFont="1" applyFill="1" applyBorder="1" applyAlignment="1">
      <alignment horizontal="center" vertical="center"/>
    </xf>
    <xf numFmtId="0" fontId="30" fillId="0" borderId="23" xfId="0" quotePrefix="1" applyNumberFormat="1" applyFont="1" applyFill="1" applyBorder="1" applyAlignment="1">
      <alignment horizontal="center" vertical="center"/>
    </xf>
    <xf numFmtId="41" fontId="30" fillId="0" borderId="14" xfId="0" applyNumberFormat="1" applyFont="1" applyFill="1" applyBorder="1" applyAlignment="1">
      <alignment horizontal="left" vertical="center"/>
    </xf>
    <xf numFmtId="41" fontId="32" fillId="0" borderId="22" xfId="0" applyNumberFormat="1" applyFont="1" applyFill="1" applyBorder="1" applyAlignment="1">
      <alignment horizontal="left" vertical="center"/>
    </xf>
    <xf numFmtId="41" fontId="30" fillId="0" borderId="20" xfId="0" applyNumberFormat="1" applyFont="1" applyFill="1" applyBorder="1" applyAlignment="1">
      <alignment horizontal="left" vertical="center"/>
    </xf>
    <xf numFmtId="41" fontId="30" fillId="0" borderId="20" xfId="0" applyNumberFormat="1" applyFont="1" applyFill="1" applyBorder="1" applyAlignment="1">
      <alignment horizontal="center" vertical="center"/>
    </xf>
    <xf numFmtId="180" fontId="30" fillId="0" borderId="26" xfId="0" quotePrefix="1" applyNumberFormat="1" applyFont="1" applyFill="1" applyBorder="1" applyAlignment="1">
      <alignment horizontal="center" vertical="center"/>
    </xf>
    <xf numFmtId="41" fontId="21" fillId="0" borderId="2" xfId="0" applyNumberFormat="1" applyFont="1" applyBorder="1"/>
    <xf numFmtId="41" fontId="32" fillId="0" borderId="2" xfId="0" applyNumberFormat="1" applyFont="1" applyFill="1" applyBorder="1" applyAlignment="1">
      <alignment horizontal="left" vertical="center"/>
    </xf>
    <xf numFmtId="0" fontId="32" fillId="0" borderId="18" xfId="0" applyNumberFormat="1" applyFont="1" applyFill="1" applyBorder="1" applyAlignment="1">
      <alignment horizontal="center" vertical="center"/>
    </xf>
    <xf numFmtId="41" fontId="32" fillId="0" borderId="2" xfId="0" applyNumberFormat="1" applyFont="1" applyFill="1" applyBorder="1" applyAlignment="1">
      <alignment horizontal="center" vertical="center"/>
    </xf>
    <xf numFmtId="41" fontId="32" fillId="0" borderId="18" xfId="0" applyNumberFormat="1" applyFont="1" applyFill="1" applyBorder="1" applyAlignment="1">
      <alignment horizontal="center" vertical="center" shrinkToFit="1"/>
    </xf>
    <xf numFmtId="41" fontId="32" fillId="0" borderId="26" xfId="0" applyNumberFormat="1" applyFont="1" applyFill="1" applyBorder="1" applyAlignment="1">
      <alignment horizontal="left" vertical="center"/>
    </xf>
    <xf numFmtId="180" fontId="30" fillId="0" borderId="26" xfId="0" applyNumberFormat="1" applyFont="1" applyFill="1" applyBorder="1" applyAlignment="1">
      <alignment horizontal="center" vertical="center"/>
    </xf>
    <xf numFmtId="0" fontId="32" fillId="0" borderId="19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Alignment="1">
      <alignment vertical="center"/>
    </xf>
    <xf numFmtId="0" fontId="30" fillId="0" borderId="52" xfId="0" applyNumberFormat="1" applyFont="1" applyFill="1" applyBorder="1" applyAlignment="1">
      <alignment horizontal="center" vertical="center"/>
    </xf>
    <xf numFmtId="41" fontId="30" fillId="0" borderId="35" xfId="0" applyNumberFormat="1" applyFont="1" applyFill="1" applyBorder="1" applyAlignment="1">
      <alignment vertical="center"/>
    </xf>
    <xf numFmtId="41" fontId="30" fillId="0" borderId="35" xfId="0" applyNumberFormat="1" applyFont="1" applyFill="1" applyBorder="1" applyAlignment="1">
      <alignment horizontal="center" vertical="center" shrinkToFit="1"/>
    </xf>
    <xf numFmtId="41" fontId="30" fillId="0" borderId="35" xfId="0" applyNumberFormat="1" applyFont="1" applyFill="1" applyBorder="1" applyAlignment="1">
      <alignment horizontal="center" vertical="center"/>
    </xf>
    <xf numFmtId="41" fontId="33" fillId="0" borderId="35" xfId="0" applyNumberFormat="1" applyFont="1" applyFill="1" applyBorder="1" applyAlignment="1">
      <alignment vertical="center"/>
    </xf>
    <xf numFmtId="0" fontId="30" fillId="0" borderId="32" xfId="0" quotePrefix="1" applyNumberFormat="1" applyFont="1" applyFill="1" applyBorder="1" applyAlignment="1">
      <alignment horizontal="center" vertical="center"/>
    </xf>
    <xf numFmtId="41" fontId="30" fillId="0" borderId="13" xfId="0" applyNumberFormat="1" applyFont="1" applyFill="1" applyBorder="1" applyAlignment="1">
      <alignment horizontal="left" vertical="center" shrinkToFit="1"/>
    </xf>
    <xf numFmtId="41" fontId="30" fillId="0" borderId="13" xfId="0" applyNumberFormat="1" applyFont="1" applyFill="1" applyBorder="1" applyAlignment="1">
      <alignment vertical="center"/>
    </xf>
    <xf numFmtId="41" fontId="30" fillId="0" borderId="13" xfId="0" applyNumberFormat="1" applyFont="1" applyFill="1" applyBorder="1" applyAlignment="1">
      <alignment horizontal="center" vertical="center" shrinkToFit="1"/>
    </xf>
    <xf numFmtId="41" fontId="30" fillId="0" borderId="13" xfId="0" applyNumberFormat="1" applyFont="1" applyFill="1" applyBorder="1" applyAlignment="1">
      <alignment horizontal="center" vertical="center"/>
    </xf>
    <xf numFmtId="41" fontId="33" fillId="0" borderId="13" xfId="0" applyNumberFormat="1" applyFont="1" applyFill="1" applyBorder="1" applyAlignment="1">
      <alignment vertical="center"/>
    </xf>
    <xf numFmtId="41" fontId="30" fillId="0" borderId="45" xfId="0" applyNumberFormat="1" applyFont="1" applyFill="1" applyBorder="1" applyAlignment="1">
      <alignment vertical="center"/>
    </xf>
    <xf numFmtId="0" fontId="30" fillId="0" borderId="52" xfId="0" quotePrefix="1" applyNumberFormat="1" applyFont="1" applyFill="1" applyBorder="1" applyAlignment="1">
      <alignment horizontal="center" vertical="center"/>
    </xf>
    <xf numFmtId="180" fontId="30" fillId="0" borderId="52" xfId="0" applyNumberFormat="1" applyFont="1" applyFill="1" applyBorder="1" applyAlignment="1">
      <alignment horizontal="center" vertical="center"/>
    </xf>
    <xf numFmtId="41" fontId="30" fillId="0" borderId="35" xfId="0" applyNumberFormat="1" applyFont="1" applyFill="1" applyBorder="1" applyAlignment="1">
      <alignment horizontal="left" vertical="center"/>
    </xf>
    <xf numFmtId="0" fontId="30" fillId="0" borderId="36" xfId="0" applyNumberFormat="1" applyFont="1" applyFill="1" applyBorder="1" applyAlignment="1">
      <alignment horizontal="center" vertical="center"/>
    </xf>
    <xf numFmtId="41" fontId="32" fillId="0" borderId="17" xfId="0" applyNumberFormat="1" applyFont="1" applyFill="1" applyBorder="1" applyAlignment="1">
      <alignment horizontal="center" vertical="center" shrinkToFit="1"/>
    </xf>
    <xf numFmtId="0" fontId="30" fillId="0" borderId="27" xfId="0" applyNumberFormat="1" applyFont="1" applyFill="1" applyBorder="1" applyAlignment="1">
      <alignment horizontal="center" vertical="center"/>
    </xf>
    <xf numFmtId="41" fontId="42" fillId="0" borderId="0" xfId="0" applyNumberFormat="1" applyFont="1" applyFill="1" applyAlignment="1">
      <alignment vertical="center"/>
    </xf>
    <xf numFmtId="41" fontId="43" fillId="0" borderId="0" xfId="0" applyNumberFormat="1" applyFont="1" applyFill="1" applyAlignment="1">
      <alignment vertical="center"/>
    </xf>
    <xf numFmtId="0" fontId="29" fillId="0" borderId="51" xfId="0" applyFont="1" applyBorder="1" applyAlignment="1">
      <alignment vertical="center" shrinkToFit="1"/>
    </xf>
    <xf numFmtId="0" fontId="44" fillId="0" borderId="0" xfId="0" applyFont="1" applyFill="1" applyAlignment="1">
      <alignment vertical="center"/>
    </xf>
    <xf numFmtId="0" fontId="45" fillId="0" borderId="0" xfId="0" applyFont="1" applyFill="1" applyAlignment="1">
      <alignment vertical="center"/>
    </xf>
    <xf numFmtId="41" fontId="32" fillId="0" borderId="20" xfId="0" applyNumberFormat="1" applyFont="1" applyFill="1" applyBorder="1" applyAlignment="1">
      <alignment vertical="center"/>
    </xf>
    <xf numFmtId="41" fontId="30" fillId="0" borderId="20" xfId="0" applyNumberFormat="1" applyFont="1" applyFill="1" applyBorder="1" applyAlignment="1">
      <alignment vertical="center"/>
    </xf>
    <xf numFmtId="41" fontId="33" fillId="0" borderId="20" xfId="0" applyNumberFormat="1" applyFont="1" applyFill="1" applyBorder="1" applyAlignment="1">
      <alignment vertical="center"/>
    </xf>
    <xf numFmtId="41" fontId="30" fillId="0" borderId="21" xfId="0" applyNumberFormat="1" applyFont="1" applyFill="1" applyBorder="1" applyAlignment="1">
      <alignment vertical="center"/>
    </xf>
    <xf numFmtId="0" fontId="30" fillId="0" borderId="53" xfId="0" quotePrefix="1" applyNumberFormat="1" applyFont="1" applyFill="1" applyBorder="1" applyAlignment="1">
      <alignment horizontal="center" vertical="center"/>
    </xf>
    <xf numFmtId="41" fontId="30" fillId="0" borderId="16" xfId="0" applyNumberFormat="1" applyFont="1" applyFill="1" applyBorder="1" applyAlignment="1">
      <alignment horizontal="left" vertical="center" shrinkToFit="1"/>
    </xf>
    <xf numFmtId="41" fontId="30" fillId="0" borderId="16" xfId="0" applyNumberFormat="1" applyFont="1" applyFill="1" applyBorder="1" applyAlignment="1">
      <alignment vertical="center"/>
    </xf>
    <xf numFmtId="41" fontId="30" fillId="0" borderId="16" xfId="0" applyNumberFormat="1" applyFont="1" applyFill="1" applyBorder="1" applyAlignment="1">
      <alignment horizontal="center" vertical="center" shrinkToFit="1"/>
    </xf>
    <xf numFmtId="41" fontId="30" fillId="0" borderId="16" xfId="0" applyNumberFormat="1" applyFont="1" applyFill="1" applyBorder="1" applyAlignment="1">
      <alignment horizontal="center" vertical="center"/>
    </xf>
    <xf numFmtId="41" fontId="33" fillId="0" borderId="16" xfId="0" applyNumberFormat="1" applyFont="1" applyFill="1" applyBorder="1" applyAlignment="1">
      <alignment vertical="center"/>
    </xf>
    <xf numFmtId="41" fontId="30" fillId="0" borderId="54" xfId="0" applyNumberFormat="1" applyFont="1" applyFill="1" applyBorder="1" applyAlignment="1">
      <alignment vertical="center"/>
    </xf>
    <xf numFmtId="41" fontId="30" fillId="0" borderId="18" xfId="0" applyNumberFormat="1" applyFont="1" applyFill="1" applyBorder="1" applyAlignment="1">
      <alignment vertical="center" shrinkToFit="1"/>
    </xf>
    <xf numFmtId="41" fontId="33" fillId="0" borderId="2" xfId="0" applyNumberFormat="1" applyFont="1" applyBorder="1" applyAlignment="1">
      <alignment vertical="center"/>
    </xf>
    <xf numFmtId="0" fontId="31" fillId="0" borderId="50" xfId="0" applyFont="1" applyBorder="1" applyAlignment="1">
      <alignment vertical="center"/>
    </xf>
    <xf numFmtId="0" fontId="31" fillId="0" borderId="5" xfId="0" applyFont="1" applyBorder="1" applyAlignment="1">
      <alignment vertical="center"/>
    </xf>
    <xf numFmtId="0" fontId="31" fillId="0" borderId="41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1" fillId="0" borderId="10" xfId="0" applyFont="1" applyBorder="1" applyAlignment="1">
      <alignment vertical="center"/>
    </xf>
    <xf numFmtId="0" fontId="3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1" fillId="0" borderId="0" xfId="0" applyNumberFormat="1" applyFont="1" applyBorder="1" applyAlignment="1">
      <alignment horizontal="left" vertical="center"/>
    </xf>
    <xf numFmtId="0" fontId="31" fillId="0" borderId="9" xfId="0" applyFont="1" applyFill="1" applyBorder="1" applyAlignment="1">
      <alignment horizontal="left" vertical="center"/>
    </xf>
    <xf numFmtId="0" fontId="31" fillId="0" borderId="0" xfId="0" applyFont="1" applyFill="1" applyAlignment="1">
      <alignment vertical="center"/>
    </xf>
    <xf numFmtId="179" fontId="31" fillId="0" borderId="0" xfId="0" applyNumberFormat="1" applyFont="1" applyFill="1" applyBorder="1" applyAlignment="1">
      <alignment horizontal="center" vertical="center"/>
    </xf>
    <xf numFmtId="181" fontId="31" fillId="0" borderId="0" xfId="0" applyNumberFormat="1" applyFont="1" applyFill="1" applyBorder="1" applyAlignment="1">
      <alignment horizontal="right" vertical="center"/>
    </xf>
    <xf numFmtId="10" fontId="23" fillId="0" borderId="0" xfId="0" applyNumberFormat="1" applyFont="1" applyFill="1" applyBorder="1" applyAlignment="1">
      <alignment horizontal="left" vertical="center"/>
    </xf>
    <xf numFmtId="0" fontId="31" fillId="0" borderId="0" xfId="0" applyFont="1" applyFill="1" applyBorder="1" applyAlignment="1">
      <alignment vertical="center"/>
    </xf>
    <xf numFmtId="0" fontId="31" fillId="0" borderId="10" xfId="0" applyFont="1" applyFill="1" applyBorder="1" applyAlignment="1">
      <alignment vertical="center"/>
    </xf>
    <xf numFmtId="0" fontId="31" fillId="0" borderId="9" xfId="0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176" fontId="31" fillId="0" borderId="0" xfId="0" applyNumberFormat="1" applyFont="1" applyFill="1" applyBorder="1" applyAlignment="1">
      <alignment horizontal="center" vertical="center"/>
    </xf>
    <xf numFmtId="179" fontId="31" fillId="0" borderId="0" xfId="0" applyNumberFormat="1" applyFont="1" applyFill="1" applyBorder="1" applyAlignment="1">
      <alignment vertical="center"/>
    </xf>
    <xf numFmtId="0" fontId="51" fillId="0" borderId="0" xfId="0" applyFont="1" applyBorder="1" applyAlignment="1">
      <alignment horizontal="left" vertical="center"/>
    </xf>
    <xf numFmtId="0" fontId="31" fillId="0" borderId="0" xfId="0" applyNumberFormat="1" applyFont="1" applyBorder="1" applyAlignment="1">
      <alignment vertical="center"/>
    </xf>
    <xf numFmtId="0" fontId="31" fillId="0" borderId="11" xfId="0" applyFont="1" applyBorder="1" applyAlignment="1">
      <alignment vertical="center"/>
    </xf>
    <xf numFmtId="0" fontId="31" fillId="0" borderId="3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29" fillId="0" borderId="51" xfId="0" applyFont="1" applyBorder="1" applyAlignment="1">
      <alignment vertical="center" wrapText="1" shrinkToFit="1"/>
    </xf>
    <xf numFmtId="0" fontId="53" fillId="0" borderId="0" xfId="0" applyFont="1" applyAlignment="1">
      <alignment horizontal="left" vertical="center"/>
    </xf>
    <xf numFmtId="0" fontId="57" fillId="0" borderId="8" xfId="0" applyFont="1" applyFill="1" applyBorder="1" applyAlignment="1">
      <alignment vertical="center"/>
    </xf>
    <xf numFmtId="0" fontId="57" fillId="0" borderId="10" xfId="0" applyFont="1" applyFill="1" applyBorder="1" applyAlignment="1">
      <alignment vertical="center"/>
    </xf>
    <xf numFmtId="0" fontId="55" fillId="0" borderId="0" xfId="0" applyFont="1" applyFill="1" applyBorder="1" applyAlignment="1">
      <alignment horizontal="center" vertical="center"/>
    </xf>
    <xf numFmtId="0" fontId="55" fillId="0" borderId="9" xfId="0" applyFont="1" applyFill="1" applyBorder="1" applyAlignment="1">
      <alignment horizontal="center" vertical="center" textRotation="255"/>
    </xf>
    <xf numFmtId="0" fontId="55" fillId="0" borderId="0" xfId="0" applyFont="1" applyFill="1" applyBorder="1" applyAlignment="1">
      <alignment horizontal="center" vertical="center" textRotation="255"/>
    </xf>
    <xf numFmtId="0" fontId="57" fillId="0" borderId="9" xfId="0" applyFont="1" applyFill="1" applyBorder="1" applyAlignment="1">
      <alignment horizontal="left" vertical="center"/>
    </xf>
    <xf numFmtId="0" fontId="57" fillId="0" borderId="0" xfId="0" applyFont="1" applyFill="1" applyBorder="1" applyAlignment="1">
      <alignment horizontal="left" vertical="center"/>
    </xf>
    <xf numFmtId="177" fontId="57" fillId="0" borderId="0" xfId="0" applyNumberFormat="1" applyFont="1" applyFill="1" applyBorder="1" applyAlignment="1">
      <alignment horizontal="left" vertical="center"/>
    </xf>
    <xf numFmtId="9" fontId="57" fillId="0" borderId="0" xfId="0" applyNumberFormat="1" applyFont="1" applyFill="1" applyBorder="1" applyAlignment="1">
      <alignment horizontal="left" vertical="center"/>
    </xf>
    <xf numFmtId="176" fontId="57" fillId="0" borderId="0" xfId="0" applyNumberFormat="1" applyFont="1" applyFill="1" applyBorder="1" applyAlignment="1">
      <alignment horizontal="left" vertical="center"/>
    </xf>
    <xf numFmtId="3" fontId="57" fillId="0" borderId="0" xfId="0" applyNumberFormat="1" applyFont="1" applyFill="1" applyBorder="1" applyAlignment="1">
      <alignment horizontal="left" vertical="center"/>
    </xf>
    <xf numFmtId="0" fontId="57" fillId="0" borderId="0" xfId="0" applyFont="1" applyFill="1" applyBorder="1" applyAlignment="1">
      <alignment horizontal="right" vertical="center"/>
    </xf>
    <xf numFmtId="0" fontId="60" fillId="0" borderId="9" xfId="0" applyFont="1" applyFill="1" applyBorder="1" applyAlignment="1">
      <alignment vertical="center"/>
    </xf>
    <xf numFmtId="0" fontId="60" fillId="0" borderId="0" xfId="0" applyFont="1" applyFill="1" applyBorder="1" applyAlignment="1">
      <alignment vertical="center"/>
    </xf>
    <xf numFmtId="0" fontId="62" fillId="0" borderId="9" xfId="0" applyFont="1" applyFill="1" applyBorder="1" applyAlignment="1">
      <alignment horizontal="left" vertical="center"/>
    </xf>
    <xf numFmtId="0" fontId="62" fillId="0" borderId="0" xfId="0" applyFont="1" applyFill="1" applyBorder="1" applyAlignment="1">
      <alignment horizontal="left" vertical="center"/>
    </xf>
    <xf numFmtId="0" fontId="62" fillId="0" borderId="0" xfId="0" applyFont="1" applyFill="1" applyBorder="1" applyAlignment="1">
      <alignment horizontal="center" vertical="center"/>
    </xf>
    <xf numFmtId="10" fontId="62" fillId="0" borderId="0" xfId="0" applyNumberFormat="1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10" fontId="57" fillId="0" borderId="0" xfId="0" applyNumberFormat="1" applyFont="1" applyFill="1" applyBorder="1" applyAlignment="1">
      <alignment vertical="center"/>
    </xf>
    <xf numFmtId="10" fontId="61" fillId="0" borderId="0" xfId="0" applyNumberFormat="1" applyFont="1" applyFill="1" applyBorder="1" applyAlignment="1">
      <alignment horizontal="center"/>
    </xf>
    <xf numFmtId="10" fontId="61" fillId="0" borderId="0" xfId="0" applyNumberFormat="1" applyFont="1" applyFill="1" applyBorder="1" applyAlignment="1">
      <alignment horizontal="left"/>
    </xf>
    <xf numFmtId="10" fontId="61" fillId="0" borderId="10" xfId="0" applyNumberFormat="1" applyFont="1" applyFill="1" applyBorder="1" applyAlignment="1">
      <alignment horizontal="left"/>
    </xf>
    <xf numFmtId="0" fontId="57" fillId="0" borderId="0" xfId="0" applyFont="1" applyFill="1" applyBorder="1" applyAlignment="1">
      <alignment vertical="center"/>
    </xf>
    <xf numFmtId="10" fontId="63" fillId="0" borderId="0" xfId="0" applyNumberFormat="1" applyFont="1" applyFill="1" applyBorder="1" applyAlignment="1">
      <alignment horizontal="center" vertical="center"/>
    </xf>
    <xf numFmtId="10" fontId="63" fillId="0" borderId="0" xfId="0" applyNumberFormat="1" applyFont="1" applyFill="1" applyBorder="1" applyAlignment="1">
      <alignment horizontal="left" vertical="center"/>
    </xf>
    <xf numFmtId="0" fontId="62" fillId="0" borderId="9" xfId="0" applyFont="1" applyFill="1" applyBorder="1" applyAlignment="1">
      <alignment vertical="center"/>
    </xf>
    <xf numFmtId="0" fontId="62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left" vertical="center"/>
    </xf>
    <xf numFmtId="0" fontId="62" fillId="0" borderId="10" xfId="0" applyFont="1" applyFill="1" applyBorder="1" applyAlignment="1">
      <alignment vertical="center"/>
    </xf>
    <xf numFmtId="176" fontId="61" fillId="0" borderId="0" xfId="0" applyNumberFormat="1" applyFont="1" applyFill="1" applyBorder="1" applyAlignment="1">
      <alignment horizontal="left" vertical="center"/>
    </xf>
    <xf numFmtId="3" fontId="61" fillId="0" borderId="0" xfId="0" applyNumberFormat="1" applyFont="1" applyFill="1" applyBorder="1" applyAlignment="1">
      <alignment horizontal="left" vertical="center"/>
    </xf>
    <xf numFmtId="0" fontId="62" fillId="0" borderId="9" xfId="0" applyFont="1" applyFill="1" applyBorder="1" applyAlignment="1">
      <alignment horizontal="right" vertical="center"/>
    </xf>
    <xf numFmtId="0" fontId="62" fillId="0" borderId="0" xfId="0" applyFont="1" applyFill="1" applyBorder="1" applyAlignment="1">
      <alignment horizontal="right" vertical="center"/>
    </xf>
    <xf numFmtId="10" fontId="62" fillId="0" borderId="0" xfId="0" applyNumberFormat="1" applyFont="1" applyFill="1" applyBorder="1" applyAlignment="1">
      <alignment horizontal="left" vertical="center"/>
    </xf>
    <xf numFmtId="0" fontId="61" fillId="0" borderId="0" xfId="0" applyFont="1" applyFill="1" applyBorder="1" applyAlignment="1">
      <alignment horizontal="right" vertical="center"/>
    </xf>
    <xf numFmtId="0" fontId="61" fillId="0" borderId="0" xfId="0" applyFont="1" applyFill="1" applyBorder="1" applyAlignment="1">
      <alignment horizontal="center" vertical="center"/>
    </xf>
    <xf numFmtId="42" fontId="61" fillId="0" borderId="0" xfId="0" applyNumberFormat="1" applyFont="1" applyFill="1" applyBorder="1" applyAlignment="1">
      <alignment vertical="center"/>
    </xf>
    <xf numFmtId="42" fontId="62" fillId="0" borderId="0" xfId="0" applyNumberFormat="1" applyFont="1" applyFill="1" applyBorder="1" applyAlignment="1">
      <alignment vertical="center"/>
    </xf>
    <xf numFmtId="176" fontId="62" fillId="0" borderId="0" xfId="0" applyNumberFormat="1" applyFont="1" applyFill="1" applyBorder="1" applyAlignment="1">
      <alignment horizontal="left" vertical="center"/>
    </xf>
    <xf numFmtId="3" fontId="62" fillId="0" borderId="0" xfId="0" applyNumberFormat="1" applyFont="1" applyFill="1" applyBorder="1" applyAlignment="1">
      <alignment horizontal="left" vertical="center"/>
    </xf>
    <xf numFmtId="0" fontId="63" fillId="0" borderId="0" xfId="0" applyFont="1" applyFill="1" applyBorder="1" applyAlignment="1">
      <alignment horizontal="right" vertical="center"/>
    </xf>
    <xf numFmtId="0" fontId="63" fillId="0" borderId="0" xfId="0" applyFont="1" applyFill="1" applyBorder="1" applyAlignment="1">
      <alignment horizontal="center" vertical="center"/>
    </xf>
    <xf numFmtId="42" fontId="63" fillId="0" borderId="0" xfId="0" applyNumberFormat="1" applyFont="1" applyFill="1" applyBorder="1" applyAlignment="1">
      <alignment vertical="center"/>
    </xf>
    <xf numFmtId="42" fontId="57" fillId="0" borderId="0" xfId="0" applyNumberFormat="1" applyFont="1" applyFill="1" applyBorder="1" applyAlignment="1">
      <alignment vertical="center"/>
    </xf>
    <xf numFmtId="0" fontId="63" fillId="0" borderId="0" xfId="0" applyFont="1" applyFill="1" applyBorder="1" applyAlignment="1">
      <alignment horizontal="left" vertical="center"/>
    </xf>
    <xf numFmtId="0" fontId="57" fillId="0" borderId="55" xfId="0" applyFont="1" applyFill="1" applyBorder="1" applyAlignment="1">
      <alignment horizontal="left" vertical="center"/>
    </xf>
    <xf numFmtId="0" fontId="57" fillId="0" borderId="56" xfId="0" applyFont="1" applyFill="1" applyBorder="1" applyAlignment="1">
      <alignment horizontal="left" vertical="center"/>
    </xf>
    <xf numFmtId="0" fontId="57" fillId="0" borderId="56" xfId="0" applyFont="1" applyFill="1" applyBorder="1" applyAlignment="1">
      <alignment vertical="center"/>
    </xf>
    <xf numFmtId="0" fontId="64" fillId="0" borderId="56" xfId="0" applyFont="1" applyFill="1" applyBorder="1" applyAlignment="1">
      <alignment vertical="center"/>
    </xf>
    <xf numFmtId="0" fontId="57" fillId="0" borderId="57" xfId="0" applyFont="1" applyFill="1" applyBorder="1" applyAlignment="1">
      <alignment vertical="center"/>
    </xf>
    <xf numFmtId="10" fontId="61" fillId="0" borderId="0" xfId="0" applyNumberFormat="1" applyFont="1" applyFill="1" applyBorder="1" applyAlignment="1">
      <alignment horizontal="center"/>
    </xf>
    <xf numFmtId="0" fontId="55" fillId="0" borderId="0" xfId="0" applyFont="1" applyFill="1" applyBorder="1" applyAlignment="1">
      <alignment horizontal="center" vertical="center"/>
    </xf>
    <xf numFmtId="0" fontId="65" fillId="0" borderId="9" xfId="0" applyFont="1" applyFill="1" applyBorder="1" applyAlignment="1">
      <alignment horizontal="center" vertical="center" shrinkToFit="1"/>
    </xf>
    <xf numFmtId="0" fontId="65" fillId="0" borderId="0" xfId="0" applyFont="1" applyFill="1" applyBorder="1" applyAlignment="1">
      <alignment horizontal="center" vertical="center" shrinkToFit="1"/>
    </xf>
    <xf numFmtId="0" fontId="65" fillId="0" borderId="0" xfId="0" applyFont="1" applyBorder="1" applyAlignment="1">
      <alignment shrinkToFit="1"/>
    </xf>
    <xf numFmtId="0" fontId="65" fillId="0" borderId="10" xfId="0" applyFont="1" applyBorder="1" applyAlignment="1">
      <alignment shrinkToFit="1"/>
    </xf>
    <xf numFmtId="0" fontId="65" fillId="0" borderId="9" xfId="0" applyFont="1" applyBorder="1" applyAlignment="1">
      <alignment shrinkToFit="1"/>
    </xf>
    <xf numFmtId="10" fontId="61" fillId="0" borderId="0" xfId="0" applyNumberFormat="1" applyFont="1" applyFill="1" applyBorder="1" applyAlignment="1">
      <alignment horizontal="left"/>
    </xf>
    <xf numFmtId="10" fontId="61" fillId="0" borderId="10" xfId="0" applyNumberFormat="1" applyFont="1" applyFill="1" applyBorder="1" applyAlignment="1">
      <alignment horizontal="left"/>
    </xf>
    <xf numFmtId="0" fontId="55" fillId="0" borderId="6" xfId="0" applyFont="1" applyFill="1" applyBorder="1" applyAlignment="1">
      <alignment horizontal="center" vertical="center" textRotation="255"/>
    </xf>
    <xf numFmtId="0" fontId="55" fillId="0" borderId="9" xfId="0" applyFont="1" applyFill="1" applyBorder="1" applyAlignment="1">
      <alignment horizontal="center" vertical="center" textRotation="255"/>
    </xf>
    <xf numFmtId="0" fontId="59" fillId="0" borderId="0" xfId="0" applyFont="1" applyFill="1" applyBorder="1" applyAlignment="1">
      <alignment horizontal="center" vertical="center"/>
    </xf>
    <xf numFmtId="0" fontId="55" fillId="0" borderId="7" xfId="0" applyFont="1" applyFill="1" applyBorder="1" applyAlignment="1">
      <alignment horizontal="center" vertical="center"/>
    </xf>
    <xf numFmtId="0" fontId="56" fillId="0" borderId="7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0" fontId="58" fillId="0" borderId="37" xfId="0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/>
    </xf>
    <xf numFmtId="0" fontId="58" fillId="0" borderId="28" xfId="0" applyFont="1" applyFill="1" applyBorder="1" applyAlignment="1">
      <alignment horizontal="center" vertical="center"/>
    </xf>
    <xf numFmtId="0" fontId="58" fillId="0" borderId="38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left" vertical="center"/>
    </xf>
    <xf numFmtId="0" fontId="55" fillId="0" borderId="7" xfId="0" applyFont="1" applyFill="1" applyBorder="1" applyAlignment="1">
      <alignment horizontal="center" vertical="center" textRotation="255"/>
    </xf>
    <xf numFmtId="0" fontId="55" fillId="0" borderId="0" xfId="0" applyFont="1" applyFill="1" applyBorder="1" applyAlignment="1">
      <alignment horizontal="center" vertical="center" textRotation="255"/>
    </xf>
    <xf numFmtId="0" fontId="7" fillId="0" borderId="3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10" fontId="12" fillId="0" borderId="0" xfId="0" applyNumberFormat="1" applyFont="1" applyFill="1" applyBorder="1" applyAlignment="1">
      <alignment horizontal="left"/>
    </xf>
    <xf numFmtId="10" fontId="12" fillId="0" borderId="10" xfId="0" applyNumberFormat="1" applyFont="1" applyFill="1" applyBorder="1" applyAlignment="1">
      <alignment horizontal="left"/>
    </xf>
    <xf numFmtId="0" fontId="7" fillId="0" borderId="20" xfId="0" applyNumberFormat="1" applyFont="1" applyFill="1" applyBorder="1" applyAlignment="1">
      <alignment horizontal="center" vertical="center" textRotation="255"/>
    </xf>
    <xf numFmtId="0" fontId="7" fillId="0" borderId="2" xfId="0" applyNumberFormat="1" applyFont="1" applyFill="1" applyBorder="1" applyAlignment="1">
      <alignment horizontal="center" vertical="center" textRotation="255"/>
    </xf>
    <xf numFmtId="0" fontId="7" fillId="0" borderId="15" xfId="0" applyNumberFormat="1" applyFont="1" applyFill="1" applyBorder="1" applyAlignment="1">
      <alignment horizontal="center" vertical="center" textRotation="255"/>
    </xf>
    <xf numFmtId="0" fontId="7" fillId="0" borderId="16" xfId="0" applyNumberFormat="1" applyFont="1" applyFill="1" applyBorder="1" applyAlignment="1">
      <alignment horizontal="center" vertical="center" textRotation="255"/>
    </xf>
    <xf numFmtId="0" fontId="7" fillId="0" borderId="17" xfId="0" applyNumberFormat="1" applyFont="1" applyFill="1" applyBorder="1" applyAlignment="1">
      <alignment horizontal="center" vertical="center" textRotation="255"/>
    </xf>
    <xf numFmtId="0" fontId="7" fillId="0" borderId="20" xfId="0" applyNumberFormat="1" applyFont="1" applyFill="1" applyBorder="1" applyAlignment="1">
      <alignment horizontal="distributed" vertical="distributed" indent="1"/>
    </xf>
    <xf numFmtId="0" fontId="7" fillId="0" borderId="2" xfId="0" applyNumberFormat="1" applyFont="1" applyFill="1" applyBorder="1" applyAlignment="1">
      <alignment horizontal="distributed" vertical="distributed" indent="1"/>
    </xf>
    <xf numFmtId="10" fontId="12" fillId="0" borderId="0" xfId="0" applyNumberFormat="1" applyFont="1" applyFill="1" applyBorder="1" applyAlignment="1">
      <alignment horizontal="center" vertical="center"/>
    </xf>
    <xf numFmtId="10" fontId="12" fillId="0" borderId="0" xfId="0" applyNumberFormat="1" applyFont="1" applyFill="1" applyBorder="1" applyAlignment="1">
      <alignment horizontal="left" vertical="center"/>
    </xf>
    <xf numFmtId="10" fontId="12" fillId="0" borderId="10" xfId="0" applyNumberFormat="1" applyFont="1" applyFill="1" applyBorder="1" applyAlignment="1">
      <alignment horizontal="left" vertical="center"/>
    </xf>
    <xf numFmtId="10" fontId="12" fillId="0" borderId="0" xfId="0" applyNumberFormat="1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7" fillId="0" borderId="22" xfId="0" applyNumberFormat="1" applyFont="1" applyFill="1" applyBorder="1" applyAlignment="1">
      <alignment horizontal="center" vertical="center" textRotation="255"/>
    </xf>
    <xf numFmtId="0" fontId="7" fillId="0" borderId="24" xfId="0" applyNumberFormat="1" applyFont="1" applyFill="1" applyBorder="1" applyAlignment="1">
      <alignment horizontal="center" vertical="center" textRotation="255"/>
    </xf>
    <xf numFmtId="0" fontId="9" fillId="0" borderId="3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181" fontId="23" fillId="3" borderId="0" xfId="0" applyNumberFormat="1" applyFont="1" applyFill="1" applyBorder="1" applyAlignment="1">
      <alignment horizontal="right" vertical="center"/>
    </xf>
    <xf numFmtId="0" fontId="31" fillId="0" borderId="0" xfId="0" applyFont="1" applyFill="1" applyBorder="1" applyAlignment="1">
      <alignment horizontal="left" vertical="center"/>
    </xf>
    <xf numFmtId="0" fontId="49" fillId="2" borderId="6" xfId="0" applyFont="1" applyFill="1" applyBorder="1" applyAlignment="1">
      <alignment horizontal="center" vertical="center"/>
    </xf>
    <xf numFmtId="0" fontId="49" fillId="2" borderId="7" xfId="0" applyFont="1" applyFill="1" applyBorder="1" applyAlignment="1">
      <alignment horizontal="center" vertical="center"/>
    </xf>
    <xf numFmtId="0" fontId="49" fillId="2" borderId="8" xfId="0" applyFont="1" applyFill="1" applyBorder="1" applyAlignment="1">
      <alignment horizontal="center" vertical="center"/>
    </xf>
    <xf numFmtId="0" fontId="49" fillId="2" borderId="49" xfId="0" applyFont="1" applyFill="1" applyBorder="1" applyAlignment="1">
      <alignment horizontal="center" vertical="center"/>
    </xf>
    <xf numFmtId="0" fontId="49" fillId="2" borderId="48" xfId="0" applyFont="1" applyFill="1" applyBorder="1" applyAlignment="1">
      <alignment horizontal="center" vertical="center"/>
    </xf>
    <xf numFmtId="0" fontId="49" fillId="2" borderId="40" xfId="0" applyFont="1" applyFill="1" applyBorder="1" applyAlignment="1">
      <alignment horizontal="center" vertical="center"/>
    </xf>
    <xf numFmtId="181" fontId="23" fillId="0" borderId="0" xfId="0" applyNumberFormat="1" applyFont="1" applyFill="1" applyBorder="1" applyAlignment="1">
      <alignment horizontal="right" vertical="center"/>
    </xf>
    <xf numFmtId="0" fontId="31" fillId="0" borderId="0" xfId="0" quotePrefix="1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182" fontId="31" fillId="0" borderId="0" xfId="0" applyNumberFormat="1" applyFont="1" applyFill="1" applyBorder="1" applyAlignment="1">
      <alignment horizontal="center" vertical="center"/>
    </xf>
    <xf numFmtId="182" fontId="31" fillId="0" borderId="0" xfId="0" applyNumberFormat="1" applyFont="1" applyFill="1" applyBorder="1" applyAlignment="1">
      <alignment horizontal="right" vertical="center"/>
    </xf>
    <xf numFmtId="182" fontId="23" fillId="0" borderId="0" xfId="0" applyNumberFormat="1" applyFont="1" applyFill="1" applyBorder="1" applyAlignment="1">
      <alignment horizontal="right" vertical="center"/>
    </xf>
    <xf numFmtId="181" fontId="31" fillId="0" borderId="0" xfId="0" applyNumberFormat="1" applyFont="1" applyFill="1" applyBorder="1" applyAlignment="1">
      <alignment horizontal="center" vertical="center"/>
    </xf>
    <xf numFmtId="182" fontId="23" fillId="3" borderId="0" xfId="0" applyNumberFormat="1" applyFont="1" applyFill="1" applyBorder="1" applyAlignment="1">
      <alignment horizontal="center" vertical="center"/>
    </xf>
    <xf numFmtId="0" fontId="19" fillId="2" borderId="37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0" fontId="19" fillId="2" borderId="48" xfId="0" applyFont="1" applyFill="1" applyBorder="1" applyAlignment="1">
      <alignment horizontal="center" vertical="center"/>
    </xf>
    <xf numFmtId="0" fontId="19" fillId="2" borderId="38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31" fillId="0" borderId="15" xfId="0" applyNumberFormat="1" applyFont="1" applyFill="1" applyBorder="1" applyAlignment="1">
      <alignment horizontal="center" vertical="center"/>
    </xf>
    <xf numFmtId="0" fontId="31" fillId="0" borderId="13" xfId="0" applyNumberFormat="1" applyFont="1" applyFill="1" applyBorder="1" applyAlignment="1">
      <alignment horizontal="center" vertical="center"/>
    </xf>
    <xf numFmtId="41" fontId="31" fillId="0" borderId="30" xfId="0" applyNumberFormat="1" applyFont="1" applyFill="1" applyBorder="1" applyAlignment="1">
      <alignment horizontal="center" vertical="center"/>
    </xf>
    <xf numFmtId="41" fontId="31" fillId="0" borderId="31" xfId="0" applyNumberFormat="1" applyFont="1" applyFill="1" applyBorder="1" applyAlignment="1">
      <alignment horizontal="center" vertical="center"/>
    </xf>
    <xf numFmtId="41" fontId="31" fillId="0" borderId="15" xfId="0" applyNumberFormat="1" applyFont="1" applyFill="1" applyBorder="1" applyAlignment="1">
      <alignment horizontal="center" vertical="center"/>
    </xf>
    <xf numFmtId="41" fontId="31" fillId="0" borderId="13" xfId="0" applyNumberFormat="1" applyFont="1" applyFill="1" applyBorder="1" applyAlignment="1">
      <alignment horizontal="center" vertical="center"/>
    </xf>
    <xf numFmtId="41" fontId="25" fillId="0" borderId="0" xfId="0" applyNumberFormat="1" applyFont="1" applyBorder="1" applyAlignment="1">
      <alignment horizontal="center" vertical="center"/>
    </xf>
    <xf numFmtId="0" fontId="31" fillId="0" borderId="44" xfId="0" applyNumberFormat="1" applyFont="1" applyFill="1" applyBorder="1" applyAlignment="1">
      <alignment horizontal="center" vertical="center"/>
    </xf>
    <xf numFmtId="0" fontId="31" fillId="0" borderId="45" xfId="0" applyNumberFormat="1" applyFont="1" applyFill="1" applyBorder="1" applyAlignment="1">
      <alignment horizontal="center" vertical="center"/>
    </xf>
    <xf numFmtId="178" fontId="31" fillId="0" borderId="15" xfId="0" applyNumberFormat="1" applyFont="1" applyFill="1" applyBorder="1" applyAlignment="1">
      <alignment horizontal="center" vertical="center"/>
    </xf>
    <xf numFmtId="178" fontId="31" fillId="0" borderId="13" xfId="0" applyNumberFormat="1" applyFont="1" applyFill="1" applyBorder="1" applyAlignment="1">
      <alignment horizontal="center" vertical="center"/>
    </xf>
    <xf numFmtId="0" fontId="31" fillId="0" borderId="34" xfId="0" quotePrefix="1" applyNumberFormat="1" applyFont="1" applyFill="1" applyBorder="1" applyAlignment="1">
      <alignment horizontal="center" vertical="center" wrapText="1"/>
    </xf>
    <xf numFmtId="0" fontId="31" fillId="0" borderId="32" xfId="0" applyNumberFormat="1" applyFont="1" applyFill="1" applyBorder="1" applyAlignment="1">
      <alignment horizontal="center" vertical="center" wrapText="1"/>
    </xf>
    <xf numFmtId="41" fontId="25" fillId="0" borderId="0" xfId="0" applyNumberFormat="1" applyFont="1" applyFill="1" applyBorder="1" applyAlignment="1">
      <alignment horizontal="center" vertical="center"/>
    </xf>
    <xf numFmtId="41" fontId="31" fillId="0" borderId="44" xfId="0" applyNumberFormat="1" applyFont="1" applyFill="1" applyBorder="1" applyAlignment="1">
      <alignment horizontal="center" vertical="center"/>
    </xf>
    <xf numFmtId="41" fontId="31" fillId="0" borderId="45" xfId="0" applyNumberFormat="1" applyFont="1" applyFill="1" applyBorder="1" applyAlignment="1">
      <alignment horizontal="center" vertical="center"/>
    </xf>
    <xf numFmtId="41" fontId="31" fillId="0" borderId="42" xfId="0" applyNumberFormat="1" applyFont="1" applyFill="1" applyBorder="1" applyAlignment="1">
      <alignment horizontal="center" vertical="center"/>
    </xf>
    <xf numFmtId="41" fontId="31" fillId="0" borderId="46" xfId="0" applyNumberFormat="1" applyFont="1" applyFill="1" applyBorder="1" applyAlignment="1">
      <alignment horizontal="center" vertical="center"/>
    </xf>
    <xf numFmtId="41" fontId="31" fillId="0" borderId="15" xfId="0" applyNumberFormat="1" applyFont="1" applyFill="1" applyBorder="1" applyAlignment="1">
      <alignment horizontal="center" vertical="center" shrinkToFit="1"/>
    </xf>
    <xf numFmtId="41" fontId="31" fillId="0" borderId="13" xfId="0" applyNumberFormat="1" applyFont="1" applyFill="1" applyBorder="1" applyAlignment="1">
      <alignment horizontal="center" vertical="center" shrinkToFit="1"/>
    </xf>
    <xf numFmtId="41" fontId="31" fillId="0" borderId="15" xfId="0" applyNumberFormat="1" applyFont="1" applyFill="1" applyBorder="1" applyAlignment="1">
      <alignment horizontal="center" vertical="center" wrapText="1" shrinkToFit="1"/>
    </xf>
    <xf numFmtId="41" fontId="31" fillId="0" borderId="13" xfId="0" applyNumberFormat="1" applyFont="1" applyFill="1" applyBorder="1" applyAlignment="1">
      <alignment horizontal="center" vertical="center" wrapText="1" shrinkToFit="1"/>
    </xf>
    <xf numFmtId="41" fontId="31" fillId="0" borderId="39" xfId="0" applyNumberFormat="1" applyFont="1" applyFill="1" applyBorder="1" applyAlignment="1">
      <alignment horizontal="center" vertical="center" wrapText="1" shrinkToFit="1"/>
    </xf>
    <xf numFmtId="41" fontId="31" fillId="0" borderId="47" xfId="0" applyNumberFormat="1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9988" name="Line 1">
          <a:extLst>
            <a:ext uri="{FF2B5EF4-FFF2-40B4-BE49-F238E27FC236}">
              <a16:creationId xmlns:a16="http://schemas.microsoft.com/office/drawing/2014/main" id="{00000000-0008-0000-0300-0000845F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9989" name="Line 2">
          <a:extLst>
            <a:ext uri="{FF2B5EF4-FFF2-40B4-BE49-F238E27FC236}">
              <a16:creationId xmlns:a16="http://schemas.microsoft.com/office/drawing/2014/main" id="{00000000-0008-0000-0300-0000855F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0" name="Drawing 106">
          <a:extLst>
            <a:ext uri="{FF2B5EF4-FFF2-40B4-BE49-F238E27FC236}">
              <a16:creationId xmlns:a16="http://schemas.microsoft.com/office/drawing/2014/main" id="{00000000-0008-0000-0300-000086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89991" name="Drawing 107">
          <a:extLst>
            <a:ext uri="{FF2B5EF4-FFF2-40B4-BE49-F238E27FC236}">
              <a16:creationId xmlns:a16="http://schemas.microsoft.com/office/drawing/2014/main" id="{00000000-0008-0000-0300-000087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89992" name="Drawing 108">
          <a:extLst>
            <a:ext uri="{FF2B5EF4-FFF2-40B4-BE49-F238E27FC236}">
              <a16:creationId xmlns:a16="http://schemas.microsoft.com/office/drawing/2014/main" id="{00000000-0008-0000-0300-000088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89993" name="Drawing 109">
          <a:extLst>
            <a:ext uri="{FF2B5EF4-FFF2-40B4-BE49-F238E27FC236}">
              <a16:creationId xmlns:a16="http://schemas.microsoft.com/office/drawing/2014/main" id="{00000000-0008-0000-0300-000089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89994" name="Drawing 110">
          <a:extLst>
            <a:ext uri="{FF2B5EF4-FFF2-40B4-BE49-F238E27FC236}">
              <a16:creationId xmlns:a16="http://schemas.microsoft.com/office/drawing/2014/main" id="{00000000-0008-0000-0300-00008A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5" name="Drawing 111">
          <a:extLst>
            <a:ext uri="{FF2B5EF4-FFF2-40B4-BE49-F238E27FC236}">
              <a16:creationId xmlns:a16="http://schemas.microsoft.com/office/drawing/2014/main" id="{00000000-0008-0000-0300-00008B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6" name="Drawing 112">
          <a:extLst>
            <a:ext uri="{FF2B5EF4-FFF2-40B4-BE49-F238E27FC236}">
              <a16:creationId xmlns:a16="http://schemas.microsoft.com/office/drawing/2014/main" id="{00000000-0008-0000-0300-00008C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7" name="Drawing 113">
          <a:extLst>
            <a:ext uri="{FF2B5EF4-FFF2-40B4-BE49-F238E27FC236}">
              <a16:creationId xmlns:a16="http://schemas.microsoft.com/office/drawing/2014/main" id="{00000000-0008-0000-0300-00008D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8" name="Drawing 114">
          <a:extLst>
            <a:ext uri="{FF2B5EF4-FFF2-40B4-BE49-F238E27FC236}">
              <a16:creationId xmlns:a16="http://schemas.microsoft.com/office/drawing/2014/main" id="{00000000-0008-0000-0300-00008E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89999" name="Drawing 115">
          <a:extLst>
            <a:ext uri="{FF2B5EF4-FFF2-40B4-BE49-F238E27FC236}">
              <a16:creationId xmlns:a16="http://schemas.microsoft.com/office/drawing/2014/main" id="{00000000-0008-0000-0300-00008F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0" name="Drawing 116">
          <a:extLst>
            <a:ext uri="{FF2B5EF4-FFF2-40B4-BE49-F238E27FC236}">
              <a16:creationId xmlns:a16="http://schemas.microsoft.com/office/drawing/2014/main" id="{00000000-0008-0000-0300-000090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1" name="Drawing 117">
          <a:extLst>
            <a:ext uri="{FF2B5EF4-FFF2-40B4-BE49-F238E27FC236}">
              <a16:creationId xmlns:a16="http://schemas.microsoft.com/office/drawing/2014/main" id="{00000000-0008-0000-0300-000091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2" name="Drawing 118">
          <a:extLst>
            <a:ext uri="{FF2B5EF4-FFF2-40B4-BE49-F238E27FC236}">
              <a16:creationId xmlns:a16="http://schemas.microsoft.com/office/drawing/2014/main" id="{00000000-0008-0000-0300-000092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3" name="Drawing 119">
          <a:extLst>
            <a:ext uri="{FF2B5EF4-FFF2-40B4-BE49-F238E27FC236}">
              <a16:creationId xmlns:a16="http://schemas.microsoft.com/office/drawing/2014/main" id="{00000000-0008-0000-0300-000093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4" name="Drawing 106">
          <a:extLst>
            <a:ext uri="{FF2B5EF4-FFF2-40B4-BE49-F238E27FC236}">
              <a16:creationId xmlns:a16="http://schemas.microsoft.com/office/drawing/2014/main" id="{00000000-0008-0000-0300-000094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90005" name="Drawing 107">
          <a:extLst>
            <a:ext uri="{FF2B5EF4-FFF2-40B4-BE49-F238E27FC236}">
              <a16:creationId xmlns:a16="http://schemas.microsoft.com/office/drawing/2014/main" id="{00000000-0008-0000-0300-000095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90006" name="Drawing 108">
          <a:extLst>
            <a:ext uri="{FF2B5EF4-FFF2-40B4-BE49-F238E27FC236}">
              <a16:creationId xmlns:a16="http://schemas.microsoft.com/office/drawing/2014/main" id="{00000000-0008-0000-0300-000096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90007" name="Drawing 109">
          <a:extLst>
            <a:ext uri="{FF2B5EF4-FFF2-40B4-BE49-F238E27FC236}">
              <a16:creationId xmlns:a16="http://schemas.microsoft.com/office/drawing/2014/main" id="{00000000-0008-0000-0300-000097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90008" name="Drawing 110">
          <a:extLst>
            <a:ext uri="{FF2B5EF4-FFF2-40B4-BE49-F238E27FC236}">
              <a16:creationId xmlns:a16="http://schemas.microsoft.com/office/drawing/2014/main" id="{00000000-0008-0000-0300-0000985F0100}"/>
            </a:ext>
          </a:extLst>
        </xdr:cNvPr>
        <xdr:cNvSpPr>
          <a:spLocks/>
        </xdr:cNvSpPr>
      </xdr:nvSpPr>
      <xdr:spPr bwMode="auto">
        <a:xfrm>
          <a:off x="5400675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09" name="Drawing 111">
          <a:extLst>
            <a:ext uri="{FF2B5EF4-FFF2-40B4-BE49-F238E27FC236}">
              <a16:creationId xmlns:a16="http://schemas.microsoft.com/office/drawing/2014/main" id="{00000000-0008-0000-0300-000099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0" name="Drawing 112">
          <a:extLst>
            <a:ext uri="{FF2B5EF4-FFF2-40B4-BE49-F238E27FC236}">
              <a16:creationId xmlns:a16="http://schemas.microsoft.com/office/drawing/2014/main" id="{00000000-0008-0000-0300-00009A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1" name="Drawing 113">
          <a:extLst>
            <a:ext uri="{FF2B5EF4-FFF2-40B4-BE49-F238E27FC236}">
              <a16:creationId xmlns:a16="http://schemas.microsoft.com/office/drawing/2014/main" id="{00000000-0008-0000-0300-00009B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2" name="Drawing 114">
          <a:extLst>
            <a:ext uri="{FF2B5EF4-FFF2-40B4-BE49-F238E27FC236}">
              <a16:creationId xmlns:a16="http://schemas.microsoft.com/office/drawing/2014/main" id="{00000000-0008-0000-0300-00009C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3" name="Drawing 115">
          <a:extLst>
            <a:ext uri="{FF2B5EF4-FFF2-40B4-BE49-F238E27FC236}">
              <a16:creationId xmlns:a16="http://schemas.microsoft.com/office/drawing/2014/main" id="{00000000-0008-0000-0300-00009D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4" name="Drawing 116">
          <a:extLst>
            <a:ext uri="{FF2B5EF4-FFF2-40B4-BE49-F238E27FC236}">
              <a16:creationId xmlns:a16="http://schemas.microsoft.com/office/drawing/2014/main" id="{00000000-0008-0000-0300-00009E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5" name="Drawing 117">
          <a:extLst>
            <a:ext uri="{FF2B5EF4-FFF2-40B4-BE49-F238E27FC236}">
              <a16:creationId xmlns:a16="http://schemas.microsoft.com/office/drawing/2014/main" id="{00000000-0008-0000-0300-00009F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6" name="Drawing 118">
          <a:extLst>
            <a:ext uri="{FF2B5EF4-FFF2-40B4-BE49-F238E27FC236}">
              <a16:creationId xmlns:a16="http://schemas.microsoft.com/office/drawing/2014/main" id="{00000000-0008-0000-0300-0000A0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7</xdr:col>
      <xdr:colOff>0</xdr:colOff>
      <xdr:row>32</xdr:row>
      <xdr:rowOff>0</xdr:rowOff>
    </xdr:to>
    <xdr:sp macro="" textlink="">
      <xdr:nvSpPr>
        <xdr:cNvPr id="90017" name="Drawing 119">
          <a:extLst>
            <a:ext uri="{FF2B5EF4-FFF2-40B4-BE49-F238E27FC236}">
              <a16:creationId xmlns:a16="http://schemas.microsoft.com/office/drawing/2014/main" id="{00000000-0008-0000-0300-0000A15F0100}"/>
            </a:ext>
          </a:extLst>
        </xdr:cNvPr>
        <xdr:cNvSpPr>
          <a:spLocks/>
        </xdr:cNvSpPr>
      </xdr:nvSpPr>
      <xdr:spPr bwMode="auto">
        <a:xfrm>
          <a:off x="4152900" y="76771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42" name="Line 1">
          <a:extLst>
            <a:ext uri="{FF2B5EF4-FFF2-40B4-BE49-F238E27FC236}">
              <a16:creationId xmlns:a16="http://schemas.microsoft.com/office/drawing/2014/main" id="{00000000-0008-0000-0400-0000A263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1638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91043" name="Line 2">
          <a:extLst>
            <a:ext uri="{FF2B5EF4-FFF2-40B4-BE49-F238E27FC236}">
              <a16:creationId xmlns:a16="http://schemas.microsoft.com/office/drawing/2014/main" id="{00000000-0008-0000-0400-0000A363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1638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44" name="Drawing 106">
          <a:extLst>
            <a:ext uri="{FF2B5EF4-FFF2-40B4-BE49-F238E27FC236}">
              <a16:creationId xmlns:a16="http://schemas.microsoft.com/office/drawing/2014/main" id="{00000000-0008-0000-0400-0000A4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45" name="Drawing 107">
          <a:extLst>
            <a:ext uri="{FF2B5EF4-FFF2-40B4-BE49-F238E27FC236}">
              <a16:creationId xmlns:a16="http://schemas.microsoft.com/office/drawing/2014/main" id="{00000000-0008-0000-0400-0000A5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46" name="Drawing 108">
          <a:extLst>
            <a:ext uri="{FF2B5EF4-FFF2-40B4-BE49-F238E27FC236}">
              <a16:creationId xmlns:a16="http://schemas.microsoft.com/office/drawing/2014/main" id="{00000000-0008-0000-0400-0000A6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47" name="Drawing 109">
          <a:extLst>
            <a:ext uri="{FF2B5EF4-FFF2-40B4-BE49-F238E27FC236}">
              <a16:creationId xmlns:a16="http://schemas.microsoft.com/office/drawing/2014/main" id="{00000000-0008-0000-0400-0000A7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48" name="Drawing 110">
          <a:extLst>
            <a:ext uri="{FF2B5EF4-FFF2-40B4-BE49-F238E27FC236}">
              <a16:creationId xmlns:a16="http://schemas.microsoft.com/office/drawing/2014/main" id="{00000000-0008-0000-0400-0000A8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49" name="Drawing 111">
          <a:extLst>
            <a:ext uri="{FF2B5EF4-FFF2-40B4-BE49-F238E27FC236}">
              <a16:creationId xmlns:a16="http://schemas.microsoft.com/office/drawing/2014/main" id="{00000000-0008-0000-0400-0000A9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0" name="Drawing 112">
          <a:extLst>
            <a:ext uri="{FF2B5EF4-FFF2-40B4-BE49-F238E27FC236}">
              <a16:creationId xmlns:a16="http://schemas.microsoft.com/office/drawing/2014/main" id="{00000000-0008-0000-0400-0000AA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1" name="Drawing 113">
          <a:extLst>
            <a:ext uri="{FF2B5EF4-FFF2-40B4-BE49-F238E27FC236}">
              <a16:creationId xmlns:a16="http://schemas.microsoft.com/office/drawing/2014/main" id="{00000000-0008-0000-0400-0000AB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2" name="Drawing 114">
          <a:extLst>
            <a:ext uri="{FF2B5EF4-FFF2-40B4-BE49-F238E27FC236}">
              <a16:creationId xmlns:a16="http://schemas.microsoft.com/office/drawing/2014/main" id="{00000000-0008-0000-0400-0000AC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3" name="Drawing 115">
          <a:extLst>
            <a:ext uri="{FF2B5EF4-FFF2-40B4-BE49-F238E27FC236}">
              <a16:creationId xmlns:a16="http://schemas.microsoft.com/office/drawing/2014/main" id="{00000000-0008-0000-0400-0000AD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4" name="Drawing 116">
          <a:extLst>
            <a:ext uri="{FF2B5EF4-FFF2-40B4-BE49-F238E27FC236}">
              <a16:creationId xmlns:a16="http://schemas.microsoft.com/office/drawing/2014/main" id="{00000000-0008-0000-0400-0000AE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5" name="Drawing 117">
          <a:extLst>
            <a:ext uri="{FF2B5EF4-FFF2-40B4-BE49-F238E27FC236}">
              <a16:creationId xmlns:a16="http://schemas.microsoft.com/office/drawing/2014/main" id="{00000000-0008-0000-0400-0000AF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6" name="Drawing 118">
          <a:extLst>
            <a:ext uri="{FF2B5EF4-FFF2-40B4-BE49-F238E27FC236}">
              <a16:creationId xmlns:a16="http://schemas.microsoft.com/office/drawing/2014/main" id="{00000000-0008-0000-0400-0000B0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7" name="Drawing 119">
          <a:extLst>
            <a:ext uri="{FF2B5EF4-FFF2-40B4-BE49-F238E27FC236}">
              <a16:creationId xmlns:a16="http://schemas.microsoft.com/office/drawing/2014/main" id="{00000000-0008-0000-0400-0000B1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58" name="Drawing 106">
          <a:extLst>
            <a:ext uri="{FF2B5EF4-FFF2-40B4-BE49-F238E27FC236}">
              <a16:creationId xmlns:a16="http://schemas.microsoft.com/office/drawing/2014/main" id="{00000000-0008-0000-0400-0000B2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59" name="Drawing 107">
          <a:extLst>
            <a:ext uri="{FF2B5EF4-FFF2-40B4-BE49-F238E27FC236}">
              <a16:creationId xmlns:a16="http://schemas.microsoft.com/office/drawing/2014/main" id="{00000000-0008-0000-0400-0000B3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60" name="Drawing 108">
          <a:extLst>
            <a:ext uri="{FF2B5EF4-FFF2-40B4-BE49-F238E27FC236}">
              <a16:creationId xmlns:a16="http://schemas.microsoft.com/office/drawing/2014/main" id="{00000000-0008-0000-0400-0000B4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61" name="Drawing 109">
          <a:extLst>
            <a:ext uri="{FF2B5EF4-FFF2-40B4-BE49-F238E27FC236}">
              <a16:creationId xmlns:a16="http://schemas.microsoft.com/office/drawing/2014/main" id="{00000000-0008-0000-0400-0000B5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1062" name="Drawing 110">
          <a:extLst>
            <a:ext uri="{FF2B5EF4-FFF2-40B4-BE49-F238E27FC236}">
              <a16:creationId xmlns:a16="http://schemas.microsoft.com/office/drawing/2014/main" id="{00000000-0008-0000-0400-0000B6630100}"/>
            </a:ext>
          </a:extLst>
        </xdr:cNvPr>
        <xdr:cNvSpPr>
          <a:spLocks/>
        </xdr:cNvSpPr>
      </xdr:nvSpPr>
      <xdr:spPr bwMode="auto">
        <a:xfrm>
          <a:off x="4991100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3" name="Drawing 111">
          <a:extLst>
            <a:ext uri="{FF2B5EF4-FFF2-40B4-BE49-F238E27FC236}">
              <a16:creationId xmlns:a16="http://schemas.microsoft.com/office/drawing/2014/main" id="{00000000-0008-0000-0400-0000B7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4" name="Drawing 112">
          <a:extLst>
            <a:ext uri="{FF2B5EF4-FFF2-40B4-BE49-F238E27FC236}">
              <a16:creationId xmlns:a16="http://schemas.microsoft.com/office/drawing/2014/main" id="{00000000-0008-0000-0400-0000B8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5" name="Drawing 113">
          <a:extLst>
            <a:ext uri="{FF2B5EF4-FFF2-40B4-BE49-F238E27FC236}">
              <a16:creationId xmlns:a16="http://schemas.microsoft.com/office/drawing/2014/main" id="{00000000-0008-0000-0400-0000B9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6" name="Drawing 114">
          <a:extLst>
            <a:ext uri="{FF2B5EF4-FFF2-40B4-BE49-F238E27FC236}">
              <a16:creationId xmlns:a16="http://schemas.microsoft.com/office/drawing/2014/main" id="{00000000-0008-0000-0400-0000BA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7" name="Drawing 115">
          <a:extLst>
            <a:ext uri="{FF2B5EF4-FFF2-40B4-BE49-F238E27FC236}">
              <a16:creationId xmlns:a16="http://schemas.microsoft.com/office/drawing/2014/main" id="{00000000-0008-0000-0400-0000BB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8" name="Drawing 116">
          <a:extLst>
            <a:ext uri="{FF2B5EF4-FFF2-40B4-BE49-F238E27FC236}">
              <a16:creationId xmlns:a16="http://schemas.microsoft.com/office/drawing/2014/main" id="{00000000-0008-0000-0400-0000BC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69" name="Drawing 117">
          <a:extLst>
            <a:ext uri="{FF2B5EF4-FFF2-40B4-BE49-F238E27FC236}">
              <a16:creationId xmlns:a16="http://schemas.microsoft.com/office/drawing/2014/main" id="{00000000-0008-0000-0400-0000BD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70" name="Drawing 118">
          <a:extLst>
            <a:ext uri="{FF2B5EF4-FFF2-40B4-BE49-F238E27FC236}">
              <a16:creationId xmlns:a16="http://schemas.microsoft.com/office/drawing/2014/main" id="{00000000-0008-0000-0400-0000BE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91071" name="Drawing 119">
          <a:extLst>
            <a:ext uri="{FF2B5EF4-FFF2-40B4-BE49-F238E27FC236}">
              <a16:creationId xmlns:a16="http://schemas.microsoft.com/office/drawing/2014/main" id="{00000000-0008-0000-0400-0000BF630100}"/>
            </a:ext>
          </a:extLst>
        </xdr:cNvPr>
        <xdr:cNvSpPr>
          <a:spLocks/>
        </xdr:cNvSpPr>
      </xdr:nvSpPr>
      <xdr:spPr bwMode="auto">
        <a:xfrm>
          <a:off x="3743325" y="6686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409575</xdr:colOff>
      <xdr:row>26</xdr:row>
      <xdr:rowOff>219075</xdr:rowOff>
    </xdr:from>
    <xdr:to>
      <xdr:col>1</xdr:col>
      <xdr:colOff>504825</xdr:colOff>
      <xdr:row>28</xdr:row>
      <xdr:rowOff>9525</xdr:rowOff>
    </xdr:to>
    <xdr:sp macro="" textlink="">
      <xdr:nvSpPr>
        <xdr:cNvPr id="91072" name="Text Box 841">
          <a:extLst>
            <a:ext uri="{FF2B5EF4-FFF2-40B4-BE49-F238E27FC236}">
              <a16:creationId xmlns:a16="http://schemas.microsoft.com/office/drawing/2014/main" id="{00000000-0008-0000-0400-0000C0630100}"/>
            </a:ext>
          </a:extLst>
        </xdr:cNvPr>
        <xdr:cNvSpPr txBox="1">
          <a:spLocks noChangeArrowheads="1"/>
        </xdr:cNvSpPr>
      </xdr:nvSpPr>
      <xdr:spPr bwMode="auto">
        <a:xfrm>
          <a:off x="819150" y="6657975"/>
          <a:ext cx="95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</xdr:row>
      <xdr:rowOff>257176</xdr:rowOff>
    </xdr:from>
    <xdr:to>
      <xdr:col>2</xdr:col>
      <xdr:colOff>10583</xdr:colOff>
      <xdr:row>6</xdr:row>
      <xdr:rowOff>264583</xdr:rowOff>
    </xdr:to>
    <xdr:cxnSp macro="">
      <xdr:nvCxnSpPr>
        <xdr:cNvPr id="29594" name="직선 화살표 연결선 2">
          <a:extLst>
            <a:ext uri="{FF2B5EF4-FFF2-40B4-BE49-F238E27FC236}">
              <a16:creationId xmlns:a16="http://schemas.microsoft.com/office/drawing/2014/main" id="{00000000-0008-0000-0600-00009A730000}"/>
            </a:ext>
          </a:extLst>
        </xdr:cNvPr>
        <xdr:cNvCxnSpPr>
          <a:cxnSpLocks noChangeShapeType="1"/>
        </xdr:cNvCxnSpPr>
      </xdr:nvCxnSpPr>
      <xdr:spPr bwMode="auto">
        <a:xfrm>
          <a:off x="2453217" y="2003426"/>
          <a:ext cx="573616" cy="7407"/>
        </a:xfrm>
        <a:prstGeom prst="straightConnector1">
          <a:avLst/>
        </a:prstGeom>
        <a:noFill/>
        <a:ln w="57150" algn="ctr">
          <a:solidFill>
            <a:srgbClr val="FFC000"/>
          </a:solidFill>
          <a:round/>
          <a:headEnd/>
          <a:tailEnd type="arrow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52917</xdr:colOff>
      <xdr:row>7</xdr:row>
      <xdr:rowOff>243417</xdr:rowOff>
    </xdr:from>
    <xdr:to>
      <xdr:col>6</xdr:col>
      <xdr:colOff>518584</xdr:colOff>
      <xdr:row>7</xdr:row>
      <xdr:rowOff>254000</xdr:rowOff>
    </xdr:to>
    <xdr:cxnSp macro="">
      <xdr:nvCxnSpPr>
        <xdr:cNvPr id="8" name="직선 화살표 연결선 2">
          <a:extLst>
            <a:ext uri="{FF2B5EF4-FFF2-40B4-BE49-F238E27FC236}">
              <a16:creationId xmlns:a16="http://schemas.microsoft.com/office/drawing/2014/main" id="{BF2B4B83-BF05-4A25-8969-F69EAD0B7EAA}"/>
            </a:ext>
          </a:extLst>
        </xdr:cNvPr>
        <xdr:cNvCxnSpPr>
          <a:cxnSpLocks noChangeShapeType="1"/>
        </xdr:cNvCxnSpPr>
      </xdr:nvCxnSpPr>
      <xdr:spPr bwMode="auto">
        <a:xfrm flipV="1">
          <a:off x="3069167" y="2497667"/>
          <a:ext cx="2794000" cy="10583"/>
        </a:xfrm>
        <a:prstGeom prst="straightConnector1">
          <a:avLst/>
        </a:prstGeom>
        <a:noFill/>
        <a:ln w="57150" algn="ctr">
          <a:solidFill>
            <a:schemeClr val="accent1"/>
          </a:solidFill>
          <a:round/>
          <a:headEnd/>
          <a:tailEnd type="arrow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31750</xdr:colOff>
      <xdr:row>8</xdr:row>
      <xdr:rowOff>243417</xdr:rowOff>
    </xdr:from>
    <xdr:to>
      <xdr:col>11</xdr:col>
      <xdr:colOff>518583</xdr:colOff>
      <xdr:row>8</xdr:row>
      <xdr:rowOff>243417</xdr:rowOff>
    </xdr:to>
    <xdr:cxnSp macro="">
      <xdr:nvCxnSpPr>
        <xdr:cNvPr id="14" name="직선 화살표 연결선 2">
          <a:extLst>
            <a:ext uri="{FF2B5EF4-FFF2-40B4-BE49-F238E27FC236}">
              <a16:creationId xmlns:a16="http://schemas.microsoft.com/office/drawing/2014/main" id="{6619D1C9-7D3F-49F2-AF3C-E71CFF551741}"/>
            </a:ext>
          </a:extLst>
        </xdr:cNvPr>
        <xdr:cNvCxnSpPr>
          <a:cxnSpLocks noChangeShapeType="1"/>
        </xdr:cNvCxnSpPr>
      </xdr:nvCxnSpPr>
      <xdr:spPr bwMode="auto">
        <a:xfrm>
          <a:off x="5958417" y="3005667"/>
          <a:ext cx="2815166" cy="0"/>
        </a:xfrm>
        <a:prstGeom prst="straightConnector1">
          <a:avLst/>
        </a:prstGeom>
        <a:noFill/>
        <a:ln w="57150" algn="ctr">
          <a:solidFill>
            <a:srgbClr val="00B0F0"/>
          </a:solidFill>
          <a:round/>
          <a:headEnd/>
          <a:tailEnd type="arrow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12</xdr:col>
      <xdr:colOff>0</xdr:colOff>
      <xdr:row>9</xdr:row>
      <xdr:rowOff>254000</xdr:rowOff>
    </xdr:from>
    <xdr:to>
      <xdr:col>14</xdr:col>
      <xdr:colOff>550333</xdr:colOff>
      <xdr:row>9</xdr:row>
      <xdr:rowOff>264585</xdr:rowOff>
    </xdr:to>
    <xdr:cxnSp macro="">
      <xdr:nvCxnSpPr>
        <xdr:cNvPr id="16" name="직선 화살표 연결선 2">
          <a:extLst>
            <a:ext uri="{FF2B5EF4-FFF2-40B4-BE49-F238E27FC236}">
              <a16:creationId xmlns:a16="http://schemas.microsoft.com/office/drawing/2014/main" id="{576FF2EA-0433-4AC9-922F-1B0B24470B44}"/>
            </a:ext>
          </a:extLst>
        </xdr:cNvPr>
        <xdr:cNvCxnSpPr>
          <a:cxnSpLocks noChangeShapeType="1"/>
        </xdr:cNvCxnSpPr>
      </xdr:nvCxnSpPr>
      <xdr:spPr bwMode="auto">
        <a:xfrm flipV="1">
          <a:off x="8837083" y="3524250"/>
          <a:ext cx="1714500" cy="10585"/>
        </a:xfrm>
        <a:prstGeom prst="straightConnector1">
          <a:avLst/>
        </a:prstGeom>
        <a:noFill/>
        <a:ln w="57150" algn="ctr">
          <a:solidFill>
            <a:srgbClr val="00B050"/>
          </a:solidFill>
          <a:round/>
          <a:headEnd/>
          <a:tailEnd type="arrow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92396" name="Line 1">
          <a:extLst>
            <a:ext uri="{FF2B5EF4-FFF2-40B4-BE49-F238E27FC236}">
              <a16:creationId xmlns:a16="http://schemas.microsoft.com/office/drawing/2014/main" id="{00000000-0008-0000-0A00-0000EC68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3448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0</xdr:row>
      <xdr:rowOff>0</xdr:rowOff>
    </xdr:from>
    <xdr:to>
      <xdr:col>7</xdr:col>
      <xdr:colOff>0</xdr:colOff>
      <xdr:row>0</xdr:row>
      <xdr:rowOff>0</xdr:rowOff>
    </xdr:to>
    <xdr:sp macro="" textlink="">
      <xdr:nvSpPr>
        <xdr:cNvPr id="92397" name="Line 26">
          <a:extLst>
            <a:ext uri="{FF2B5EF4-FFF2-40B4-BE49-F238E27FC236}">
              <a16:creationId xmlns:a16="http://schemas.microsoft.com/office/drawing/2014/main" id="{00000000-0008-0000-0A00-0000ED680100}"/>
            </a:ext>
          </a:extLst>
        </xdr:cNvPr>
        <xdr:cNvSpPr>
          <a:spLocks noChangeShapeType="1"/>
        </xdr:cNvSpPr>
      </xdr:nvSpPr>
      <xdr:spPr bwMode="auto">
        <a:xfrm>
          <a:off x="19050" y="0"/>
          <a:ext cx="3448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398" name="Drawing 106">
          <a:extLst>
            <a:ext uri="{FF2B5EF4-FFF2-40B4-BE49-F238E27FC236}">
              <a16:creationId xmlns:a16="http://schemas.microsoft.com/office/drawing/2014/main" id="{00000000-0008-0000-0A00-0000EE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399" name="Drawing 111">
          <a:extLst>
            <a:ext uri="{FF2B5EF4-FFF2-40B4-BE49-F238E27FC236}">
              <a16:creationId xmlns:a16="http://schemas.microsoft.com/office/drawing/2014/main" id="{00000000-0008-0000-0A00-0000EF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0" name="Drawing 112">
          <a:extLst>
            <a:ext uri="{FF2B5EF4-FFF2-40B4-BE49-F238E27FC236}">
              <a16:creationId xmlns:a16="http://schemas.microsoft.com/office/drawing/2014/main" id="{00000000-0008-0000-0A00-0000F0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1" name="Drawing 113">
          <a:extLst>
            <a:ext uri="{FF2B5EF4-FFF2-40B4-BE49-F238E27FC236}">
              <a16:creationId xmlns:a16="http://schemas.microsoft.com/office/drawing/2014/main" id="{00000000-0008-0000-0A00-0000F1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2" name="Drawing 114">
          <a:extLst>
            <a:ext uri="{FF2B5EF4-FFF2-40B4-BE49-F238E27FC236}">
              <a16:creationId xmlns:a16="http://schemas.microsoft.com/office/drawing/2014/main" id="{00000000-0008-0000-0A00-0000F2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3" name="Drawing 115">
          <a:extLst>
            <a:ext uri="{FF2B5EF4-FFF2-40B4-BE49-F238E27FC236}">
              <a16:creationId xmlns:a16="http://schemas.microsoft.com/office/drawing/2014/main" id="{00000000-0008-0000-0A00-0000F3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4" name="Drawing 116">
          <a:extLst>
            <a:ext uri="{FF2B5EF4-FFF2-40B4-BE49-F238E27FC236}">
              <a16:creationId xmlns:a16="http://schemas.microsoft.com/office/drawing/2014/main" id="{00000000-0008-0000-0A00-0000F4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5" name="Drawing 117">
          <a:extLst>
            <a:ext uri="{FF2B5EF4-FFF2-40B4-BE49-F238E27FC236}">
              <a16:creationId xmlns:a16="http://schemas.microsoft.com/office/drawing/2014/main" id="{00000000-0008-0000-0A00-0000F5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6" name="Drawing 118">
          <a:extLst>
            <a:ext uri="{FF2B5EF4-FFF2-40B4-BE49-F238E27FC236}">
              <a16:creationId xmlns:a16="http://schemas.microsoft.com/office/drawing/2014/main" id="{00000000-0008-0000-0A00-0000F6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107</xdr:row>
      <xdr:rowOff>0</xdr:rowOff>
    </xdr:from>
    <xdr:to>
      <xdr:col>13</xdr:col>
      <xdr:colOff>0</xdr:colOff>
      <xdr:row>107</xdr:row>
      <xdr:rowOff>0</xdr:rowOff>
    </xdr:to>
    <xdr:sp macro="" textlink="">
      <xdr:nvSpPr>
        <xdr:cNvPr id="92407" name="Drawing 119">
          <a:extLst>
            <a:ext uri="{FF2B5EF4-FFF2-40B4-BE49-F238E27FC236}">
              <a16:creationId xmlns:a16="http://schemas.microsoft.com/office/drawing/2014/main" id="{00000000-0008-0000-0A00-0000F7680100}"/>
            </a:ext>
          </a:extLst>
        </xdr:cNvPr>
        <xdr:cNvSpPr>
          <a:spLocks/>
        </xdr:cNvSpPr>
      </xdr:nvSpPr>
      <xdr:spPr bwMode="auto">
        <a:xfrm>
          <a:off x="6438900" y="264985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08" name="Drawing 106">
          <a:extLst>
            <a:ext uri="{FF2B5EF4-FFF2-40B4-BE49-F238E27FC236}">
              <a16:creationId xmlns:a16="http://schemas.microsoft.com/office/drawing/2014/main" id="{00000000-0008-0000-0A00-0000F8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09" name="Drawing 111">
          <a:extLst>
            <a:ext uri="{FF2B5EF4-FFF2-40B4-BE49-F238E27FC236}">
              <a16:creationId xmlns:a16="http://schemas.microsoft.com/office/drawing/2014/main" id="{00000000-0008-0000-0A00-0000F9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0" name="Drawing 112">
          <a:extLst>
            <a:ext uri="{FF2B5EF4-FFF2-40B4-BE49-F238E27FC236}">
              <a16:creationId xmlns:a16="http://schemas.microsoft.com/office/drawing/2014/main" id="{00000000-0008-0000-0A00-0000FA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1" name="Drawing 113">
          <a:extLst>
            <a:ext uri="{FF2B5EF4-FFF2-40B4-BE49-F238E27FC236}">
              <a16:creationId xmlns:a16="http://schemas.microsoft.com/office/drawing/2014/main" id="{00000000-0008-0000-0A00-0000FB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2" name="Drawing 114">
          <a:extLst>
            <a:ext uri="{FF2B5EF4-FFF2-40B4-BE49-F238E27FC236}">
              <a16:creationId xmlns:a16="http://schemas.microsoft.com/office/drawing/2014/main" id="{00000000-0008-0000-0A00-0000FC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3" name="Drawing 115">
          <a:extLst>
            <a:ext uri="{FF2B5EF4-FFF2-40B4-BE49-F238E27FC236}">
              <a16:creationId xmlns:a16="http://schemas.microsoft.com/office/drawing/2014/main" id="{00000000-0008-0000-0A00-0000FD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4" name="Drawing 116">
          <a:extLst>
            <a:ext uri="{FF2B5EF4-FFF2-40B4-BE49-F238E27FC236}">
              <a16:creationId xmlns:a16="http://schemas.microsoft.com/office/drawing/2014/main" id="{00000000-0008-0000-0A00-0000FE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5" name="Drawing 117">
          <a:extLst>
            <a:ext uri="{FF2B5EF4-FFF2-40B4-BE49-F238E27FC236}">
              <a16:creationId xmlns:a16="http://schemas.microsoft.com/office/drawing/2014/main" id="{00000000-0008-0000-0A00-0000FF68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6" name="Drawing 118">
          <a:extLst>
            <a:ext uri="{FF2B5EF4-FFF2-40B4-BE49-F238E27FC236}">
              <a16:creationId xmlns:a16="http://schemas.microsoft.com/office/drawing/2014/main" id="{00000000-0008-0000-0A00-00000069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106</xdr:row>
      <xdr:rowOff>0</xdr:rowOff>
    </xdr:from>
    <xdr:to>
      <xdr:col>13</xdr:col>
      <xdr:colOff>0</xdr:colOff>
      <xdr:row>106</xdr:row>
      <xdr:rowOff>0</xdr:rowOff>
    </xdr:to>
    <xdr:sp macro="" textlink="">
      <xdr:nvSpPr>
        <xdr:cNvPr id="92417" name="Drawing 119">
          <a:extLst>
            <a:ext uri="{FF2B5EF4-FFF2-40B4-BE49-F238E27FC236}">
              <a16:creationId xmlns:a16="http://schemas.microsoft.com/office/drawing/2014/main" id="{00000000-0008-0000-0A00-000001690100}"/>
            </a:ext>
          </a:extLst>
        </xdr:cNvPr>
        <xdr:cNvSpPr>
          <a:spLocks/>
        </xdr:cNvSpPr>
      </xdr:nvSpPr>
      <xdr:spPr bwMode="auto">
        <a:xfrm>
          <a:off x="6438900" y="262509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18" name="Drawing 106">
          <a:extLst>
            <a:ext uri="{FF2B5EF4-FFF2-40B4-BE49-F238E27FC236}">
              <a16:creationId xmlns:a16="http://schemas.microsoft.com/office/drawing/2014/main" id="{00000000-0008-0000-0A00-000002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19" name="Drawing 111">
          <a:extLst>
            <a:ext uri="{FF2B5EF4-FFF2-40B4-BE49-F238E27FC236}">
              <a16:creationId xmlns:a16="http://schemas.microsoft.com/office/drawing/2014/main" id="{00000000-0008-0000-0A00-000003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0" name="Drawing 112">
          <a:extLst>
            <a:ext uri="{FF2B5EF4-FFF2-40B4-BE49-F238E27FC236}">
              <a16:creationId xmlns:a16="http://schemas.microsoft.com/office/drawing/2014/main" id="{00000000-0008-0000-0A00-000004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1" name="Drawing 113">
          <a:extLst>
            <a:ext uri="{FF2B5EF4-FFF2-40B4-BE49-F238E27FC236}">
              <a16:creationId xmlns:a16="http://schemas.microsoft.com/office/drawing/2014/main" id="{00000000-0008-0000-0A00-000005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2" name="Drawing 114">
          <a:extLst>
            <a:ext uri="{FF2B5EF4-FFF2-40B4-BE49-F238E27FC236}">
              <a16:creationId xmlns:a16="http://schemas.microsoft.com/office/drawing/2014/main" id="{00000000-0008-0000-0A00-000006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3" name="Drawing 115">
          <a:extLst>
            <a:ext uri="{FF2B5EF4-FFF2-40B4-BE49-F238E27FC236}">
              <a16:creationId xmlns:a16="http://schemas.microsoft.com/office/drawing/2014/main" id="{00000000-0008-0000-0A00-000007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4" name="Drawing 116">
          <a:extLst>
            <a:ext uri="{FF2B5EF4-FFF2-40B4-BE49-F238E27FC236}">
              <a16:creationId xmlns:a16="http://schemas.microsoft.com/office/drawing/2014/main" id="{00000000-0008-0000-0A00-000008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5" name="Drawing 117">
          <a:extLst>
            <a:ext uri="{FF2B5EF4-FFF2-40B4-BE49-F238E27FC236}">
              <a16:creationId xmlns:a16="http://schemas.microsoft.com/office/drawing/2014/main" id="{00000000-0008-0000-0A00-000009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6" name="Drawing 118">
          <a:extLst>
            <a:ext uri="{FF2B5EF4-FFF2-40B4-BE49-F238E27FC236}">
              <a16:creationId xmlns:a16="http://schemas.microsoft.com/office/drawing/2014/main" id="{00000000-0008-0000-0A00-00000A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134</xdr:row>
      <xdr:rowOff>0</xdr:rowOff>
    </xdr:from>
    <xdr:to>
      <xdr:col>13</xdr:col>
      <xdr:colOff>0</xdr:colOff>
      <xdr:row>134</xdr:row>
      <xdr:rowOff>0</xdr:rowOff>
    </xdr:to>
    <xdr:sp macro="" textlink="">
      <xdr:nvSpPr>
        <xdr:cNvPr id="92427" name="Drawing 119">
          <a:extLst>
            <a:ext uri="{FF2B5EF4-FFF2-40B4-BE49-F238E27FC236}">
              <a16:creationId xmlns:a16="http://schemas.microsoft.com/office/drawing/2014/main" id="{00000000-0008-0000-0A00-00000B690100}"/>
            </a:ext>
          </a:extLst>
        </xdr:cNvPr>
        <xdr:cNvSpPr>
          <a:spLocks/>
        </xdr:cNvSpPr>
      </xdr:nvSpPr>
      <xdr:spPr bwMode="auto">
        <a:xfrm>
          <a:off x="6438900" y="3318510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28" name="Drawing 106">
          <a:extLst>
            <a:ext uri="{FF2B5EF4-FFF2-40B4-BE49-F238E27FC236}">
              <a16:creationId xmlns:a16="http://schemas.microsoft.com/office/drawing/2014/main" id="{00000000-0008-0000-0A00-00000C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29" name="Drawing 111">
          <a:extLst>
            <a:ext uri="{FF2B5EF4-FFF2-40B4-BE49-F238E27FC236}">
              <a16:creationId xmlns:a16="http://schemas.microsoft.com/office/drawing/2014/main" id="{00000000-0008-0000-0A00-00000D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0" name="Drawing 112">
          <a:extLst>
            <a:ext uri="{FF2B5EF4-FFF2-40B4-BE49-F238E27FC236}">
              <a16:creationId xmlns:a16="http://schemas.microsoft.com/office/drawing/2014/main" id="{00000000-0008-0000-0A00-00000E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14043" y="0"/>
              </a:moveTo>
              <a:lnTo>
                <a:pt x="0" y="7562"/>
              </a:lnTo>
              <a:lnTo>
                <a:pt x="16384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1" name="Drawing 113">
          <a:extLst>
            <a:ext uri="{FF2B5EF4-FFF2-40B4-BE49-F238E27FC236}">
              <a16:creationId xmlns:a16="http://schemas.microsoft.com/office/drawing/2014/main" id="{00000000-0008-0000-0A00-00000F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2" name="Drawing 114">
          <a:extLst>
            <a:ext uri="{FF2B5EF4-FFF2-40B4-BE49-F238E27FC236}">
              <a16:creationId xmlns:a16="http://schemas.microsoft.com/office/drawing/2014/main" id="{00000000-0008-0000-0A00-000010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3" name="Drawing 115">
          <a:extLst>
            <a:ext uri="{FF2B5EF4-FFF2-40B4-BE49-F238E27FC236}">
              <a16:creationId xmlns:a16="http://schemas.microsoft.com/office/drawing/2014/main" id="{00000000-0008-0000-0A00-000011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4" name="Drawing 116">
          <a:extLst>
            <a:ext uri="{FF2B5EF4-FFF2-40B4-BE49-F238E27FC236}">
              <a16:creationId xmlns:a16="http://schemas.microsoft.com/office/drawing/2014/main" id="{00000000-0008-0000-0A00-000012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5" name="Drawing 117">
          <a:extLst>
            <a:ext uri="{FF2B5EF4-FFF2-40B4-BE49-F238E27FC236}">
              <a16:creationId xmlns:a16="http://schemas.microsoft.com/office/drawing/2014/main" id="{00000000-0008-0000-0A00-000013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6" name="Drawing 118">
          <a:extLst>
            <a:ext uri="{FF2B5EF4-FFF2-40B4-BE49-F238E27FC236}">
              <a16:creationId xmlns:a16="http://schemas.microsoft.com/office/drawing/2014/main" id="{00000000-0008-0000-0A00-000014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133</xdr:row>
      <xdr:rowOff>0</xdr:rowOff>
    </xdr:from>
    <xdr:to>
      <xdr:col>13</xdr:col>
      <xdr:colOff>0</xdr:colOff>
      <xdr:row>133</xdr:row>
      <xdr:rowOff>0</xdr:rowOff>
    </xdr:to>
    <xdr:sp macro="" textlink="">
      <xdr:nvSpPr>
        <xdr:cNvPr id="92437" name="Drawing 119">
          <a:extLst>
            <a:ext uri="{FF2B5EF4-FFF2-40B4-BE49-F238E27FC236}">
              <a16:creationId xmlns:a16="http://schemas.microsoft.com/office/drawing/2014/main" id="{00000000-0008-0000-0A00-000015690100}"/>
            </a:ext>
          </a:extLst>
        </xdr:cNvPr>
        <xdr:cNvSpPr>
          <a:spLocks/>
        </xdr:cNvSpPr>
      </xdr:nvSpPr>
      <xdr:spPr bwMode="auto">
        <a:xfrm>
          <a:off x="6438900" y="32937450"/>
          <a:ext cx="0" cy="0"/>
        </a:xfrm>
        <a:custGeom>
          <a:avLst/>
          <a:gdLst>
            <a:gd name="T0" fmla="*/ 0 w 16384"/>
            <a:gd name="T1" fmla="*/ 0 h 16384"/>
            <a:gd name="T2" fmla="*/ 0 w 16384"/>
            <a:gd name="T3" fmla="*/ 0 h 16384"/>
            <a:gd name="T4" fmla="*/ 0 w 16384"/>
            <a:gd name="T5" fmla="*/ 0 h 16384"/>
            <a:gd name="T6" fmla="*/ 0 60000 65536"/>
            <a:gd name="T7" fmla="*/ 0 60000 65536"/>
            <a:gd name="T8" fmla="*/ 0 60000 65536"/>
            <a:gd name="T9" fmla="*/ 0 w 16384"/>
            <a:gd name="T10" fmla="*/ 0 h 16384"/>
            <a:gd name="T11" fmla="*/ 16384 w 16384"/>
            <a:gd name="T12" fmla="*/ 16384 h 16384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16384" h="16384">
              <a:moveTo>
                <a:pt x="0" y="0"/>
              </a:moveTo>
              <a:lnTo>
                <a:pt x="16384" y="8192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8365" zoomScaleSheetLayoutView="68" workbookViewId="0"/>
  </sheetViews>
  <sheetFormatPr defaultRowHeight="13.5"/>
  <sheetData/>
  <customSheetViews>
    <customSheetView guid="{48591B1B-174F-4F43-BA02-B07E886AE3FE}" showGridLines="0" showRowCol="0" outlineSymbols="0" zeroValues="0" state="veryHidden" showRuler="0" topLeftCell="B8365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33" zoomScaleNormal="5" zoomScaleSheetLayoutView="4" workbookViewId="0"/>
  </sheetViews>
  <sheetFormatPr defaultRowHeight="13.5"/>
  <sheetData/>
  <customSheetViews>
    <customSheetView guid="{48591B1B-174F-4F43-BA02-B07E886AE3FE}" showGridLines="0" showRowCol="0" outlineSymbols="0" zeroValues="0" state="veryHidden" showRuler="0" topLeftCell="B33">
      <pageMargins left="0.75" right="0.75" top="1" bottom="1" header="0.5" footer="0.5"/>
      <headerFooter alignWithMargins="0"/>
    </customSheetView>
  </customSheetViews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showGridLines="0" showRowColHeaders="0" showZeros="0" showOutlineSymbols="0" topLeftCell="B1" zoomScaleNormal="20" zoomScaleSheetLayoutView="68" workbookViewId="0"/>
  </sheetViews>
  <sheetFormatPr defaultRowHeight="13.5"/>
  <sheetData/>
  <customSheetViews>
    <customSheetView guid="{48591B1B-174F-4F43-BA02-B07E886AE3FE}" showGridLines="0" showRowCol="0" outlineSymbols="0" zeroValues="0" state="veryHidden" showRuler="0" topLeftCell="B1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1"/>
  </sheetPr>
  <dimension ref="A1:R72"/>
  <sheetViews>
    <sheetView showGridLines="0" view="pageBreakPreview" zoomScaleNormal="100" zoomScaleSheetLayoutView="100" workbookViewId="0">
      <selection activeCell="C31" sqref="C31"/>
    </sheetView>
  </sheetViews>
  <sheetFormatPr defaultRowHeight="14.25"/>
  <cols>
    <col min="1" max="2" width="4.77734375" style="167" customWidth="1"/>
    <col min="3" max="3" width="9.77734375" style="167" customWidth="1"/>
    <col min="4" max="4" width="4.77734375" style="167" customWidth="1"/>
    <col min="5" max="5" width="9.77734375" style="167" customWidth="1"/>
    <col min="6" max="6" width="4.77734375" style="167" customWidth="1"/>
    <col min="7" max="7" width="9.77734375" style="167" customWidth="1"/>
    <col min="8" max="8" width="4.77734375" style="167" customWidth="1"/>
    <col min="9" max="9" width="9.77734375" style="167" customWidth="1"/>
    <col min="10" max="10" width="4.77734375" style="167" customWidth="1"/>
    <col min="11" max="11" width="9.77734375" style="167" customWidth="1"/>
    <col min="12" max="12" width="4.77734375" style="167" customWidth="1"/>
    <col min="13" max="13" width="9.77734375" style="167" customWidth="1"/>
    <col min="14" max="14" width="4.77734375" style="167" customWidth="1"/>
    <col min="15" max="15" width="19.33203125" style="167" customWidth="1"/>
    <col min="16" max="16" width="4.77734375" style="167" customWidth="1"/>
    <col min="17" max="17" width="6.77734375" style="167" customWidth="1"/>
    <col min="18" max="18" width="12.77734375" style="167" customWidth="1"/>
    <col min="19" max="16384" width="8.88671875" style="167"/>
  </cols>
  <sheetData>
    <row r="1" spans="1:18" s="128" customFormat="1" ht="20.100000000000001" customHeight="1">
      <c r="A1" s="336"/>
      <c r="B1" s="347"/>
      <c r="C1" s="339"/>
      <c r="D1" s="347"/>
      <c r="E1" s="340"/>
      <c r="F1" s="347"/>
      <c r="G1" s="339"/>
      <c r="H1" s="347"/>
      <c r="I1" s="339"/>
      <c r="J1" s="347"/>
      <c r="K1" s="339"/>
      <c r="L1" s="347"/>
      <c r="M1" s="339"/>
      <c r="N1" s="339"/>
      <c r="O1" s="339"/>
      <c r="P1" s="347"/>
      <c r="Q1" s="347"/>
      <c r="R1" s="276"/>
    </row>
    <row r="2" spans="1:18" s="128" customFormat="1" ht="20.100000000000001" customHeight="1">
      <c r="A2" s="337"/>
      <c r="B2" s="348"/>
      <c r="C2" s="328"/>
      <c r="D2" s="348"/>
      <c r="E2" s="341"/>
      <c r="F2" s="348"/>
      <c r="G2" s="328"/>
      <c r="H2" s="348"/>
      <c r="I2" s="328"/>
      <c r="J2" s="348"/>
      <c r="K2" s="328"/>
      <c r="L2" s="348"/>
      <c r="M2" s="328"/>
      <c r="N2" s="328"/>
      <c r="O2" s="328"/>
      <c r="P2" s="348"/>
      <c r="Q2" s="348"/>
      <c r="R2" s="277"/>
    </row>
    <row r="3" spans="1:18" s="128" customFormat="1" ht="20.100000000000001" customHeight="1">
      <c r="A3" s="337"/>
      <c r="B3" s="348"/>
      <c r="C3" s="328"/>
      <c r="D3" s="348"/>
      <c r="E3" s="341"/>
      <c r="F3" s="348"/>
      <c r="G3" s="328"/>
      <c r="H3" s="348"/>
      <c r="I3" s="328"/>
      <c r="J3" s="348"/>
      <c r="K3" s="328"/>
      <c r="L3" s="348"/>
      <c r="M3" s="328"/>
      <c r="N3" s="278"/>
      <c r="O3" s="278"/>
      <c r="P3" s="348"/>
      <c r="Q3" s="348"/>
      <c r="R3" s="277"/>
    </row>
    <row r="4" spans="1:18" s="128" customFormat="1" ht="20.100000000000001" customHeight="1">
      <c r="A4" s="337"/>
      <c r="B4" s="348"/>
      <c r="C4" s="328"/>
      <c r="D4" s="348"/>
      <c r="E4" s="341"/>
      <c r="F4" s="348"/>
      <c r="G4" s="328"/>
      <c r="H4" s="348"/>
      <c r="I4" s="328"/>
      <c r="J4" s="348"/>
      <c r="K4" s="328"/>
      <c r="L4" s="348"/>
      <c r="M4" s="328"/>
      <c r="N4" s="278"/>
      <c r="O4" s="278"/>
      <c r="P4" s="348"/>
      <c r="Q4" s="348"/>
      <c r="R4" s="277"/>
    </row>
    <row r="5" spans="1:18" s="128" customFormat="1" ht="20.100000000000001" customHeight="1">
      <c r="A5" s="337"/>
      <c r="B5" s="348"/>
      <c r="C5" s="328"/>
      <c r="D5" s="348"/>
      <c r="E5" s="341"/>
      <c r="F5" s="348"/>
      <c r="G5" s="328"/>
      <c r="H5" s="348"/>
      <c r="I5" s="328"/>
      <c r="J5" s="348"/>
      <c r="K5" s="328"/>
      <c r="L5" s="348"/>
      <c r="M5" s="328"/>
      <c r="N5" s="328"/>
      <c r="O5" s="328"/>
      <c r="P5" s="348"/>
      <c r="Q5" s="348"/>
      <c r="R5" s="277"/>
    </row>
    <row r="6" spans="1:18" s="128" customFormat="1" ht="20.100000000000001" customHeight="1">
      <c r="A6" s="337"/>
      <c r="B6" s="348"/>
      <c r="C6" s="328"/>
      <c r="D6" s="348"/>
      <c r="E6" s="341"/>
      <c r="F6" s="348"/>
      <c r="G6" s="328"/>
      <c r="H6" s="348"/>
      <c r="I6" s="328"/>
      <c r="J6" s="348"/>
      <c r="K6" s="328"/>
      <c r="L6" s="348"/>
      <c r="M6" s="328"/>
      <c r="N6" s="328"/>
      <c r="O6" s="328"/>
      <c r="P6" s="348"/>
      <c r="Q6" s="348"/>
      <c r="R6" s="277"/>
    </row>
    <row r="7" spans="1:18" s="128" customFormat="1" ht="20.100000000000001" customHeight="1">
      <c r="A7" s="279"/>
      <c r="B7" s="280"/>
      <c r="C7" s="342" t="s">
        <v>198</v>
      </c>
      <c r="D7" s="343"/>
      <c r="E7" s="278"/>
      <c r="F7" s="280"/>
      <c r="G7" s="278"/>
      <c r="H7" s="280"/>
      <c r="I7" s="278"/>
      <c r="J7" s="280"/>
      <c r="K7" s="278"/>
      <c r="L7" s="280"/>
      <c r="M7" s="278"/>
      <c r="N7" s="278"/>
      <c r="O7" s="278"/>
      <c r="P7" s="280"/>
      <c r="Q7" s="280"/>
      <c r="R7" s="277"/>
    </row>
    <row r="8" spans="1:18" s="128" customFormat="1" ht="20.100000000000001" customHeight="1">
      <c r="A8" s="281"/>
      <c r="B8" s="282"/>
      <c r="C8" s="344"/>
      <c r="D8" s="345"/>
      <c r="E8" s="282"/>
      <c r="F8" s="283"/>
      <c r="G8" s="284"/>
      <c r="H8" s="285"/>
      <c r="I8" s="286"/>
      <c r="J8" s="282"/>
      <c r="K8" s="282"/>
      <c r="L8" s="282"/>
      <c r="M8" s="282"/>
      <c r="N8" s="282"/>
      <c r="O8" s="282"/>
      <c r="P8" s="282"/>
      <c r="Q8" s="282"/>
      <c r="R8" s="277"/>
    </row>
    <row r="9" spans="1:18" s="128" customFormat="1" ht="20.100000000000001" customHeight="1">
      <c r="A9" s="281"/>
      <c r="B9" s="282"/>
      <c r="C9" s="338"/>
      <c r="D9" s="338"/>
      <c r="E9" s="282"/>
      <c r="F9" s="282"/>
      <c r="G9" s="287"/>
      <c r="H9" s="285"/>
      <c r="I9" s="286"/>
      <c r="J9" s="282"/>
      <c r="K9" s="282"/>
      <c r="L9" s="282"/>
      <c r="M9" s="282"/>
      <c r="N9" s="282"/>
      <c r="O9" s="282"/>
      <c r="P9" s="282"/>
      <c r="Q9" s="282"/>
      <c r="R9" s="277"/>
    </row>
    <row r="10" spans="1:18" s="128" customFormat="1" ht="20.100000000000001" customHeight="1">
      <c r="A10" s="329" t="s">
        <v>229</v>
      </c>
      <c r="B10" s="330"/>
      <c r="C10" s="331"/>
      <c r="D10" s="331"/>
      <c r="E10" s="331"/>
      <c r="F10" s="331"/>
      <c r="G10" s="331"/>
      <c r="H10" s="331"/>
      <c r="I10" s="331"/>
      <c r="J10" s="331"/>
      <c r="K10" s="331"/>
      <c r="L10" s="331"/>
      <c r="M10" s="331"/>
      <c r="N10" s="331"/>
      <c r="O10" s="331"/>
      <c r="P10" s="331"/>
      <c r="Q10" s="331"/>
      <c r="R10" s="332"/>
    </row>
    <row r="11" spans="1:18" s="128" customFormat="1" ht="20.100000000000001" customHeight="1">
      <c r="A11" s="333"/>
      <c r="B11" s="331"/>
      <c r="C11" s="331"/>
      <c r="D11" s="331"/>
      <c r="E11" s="331"/>
      <c r="F11" s="331"/>
      <c r="G11" s="331"/>
      <c r="H11" s="331"/>
      <c r="I11" s="331"/>
      <c r="J11" s="331"/>
      <c r="K11" s="331"/>
      <c r="L11" s="331"/>
      <c r="M11" s="331"/>
      <c r="N11" s="331"/>
      <c r="O11" s="331"/>
      <c r="P11" s="331"/>
      <c r="Q11" s="331"/>
      <c r="R11" s="332"/>
    </row>
    <row r="12" spans="1:18" s="128" customFormat="1" ht="20.100000000000001" customHeight="1">
      <c r="A12" s="333"/>
      <c r="B12" s="331"/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  <c r="P12" s="331"/>
      <c r="Q12" s="331"/>
      <c r="R12" s="332"/>
    </row>
    <row r="13" spans="1:18" s="128" customFormat="1" ht="20.100000000000001" customHeight="1">
      <c r="A13" s="333"/>
      <c r="B13" s="331"/>
      <c r="C13" s="331"/>
      <c r="D13" s="331"/>
      <c r="E13" s="331"/>
      <c r="F13" s="331"/>
      <c r="G13" s="331"/>
      <c r="H13" s="331"/>
      <c r="I13" s="331"/>
      <c r="J13" s="331"/>
      <c r="K13" s="331"/>
      <c r="L13" s="331"/>
      <c r="M13" s="331"/>
      <c r="N13" s="331"/>
      <c r="O13" s="331"/>
      <c r="P13" s="331"/>
      <c r="Q13" s="331"/>
      <c r="R13" s="332"/>
    </row>
    <row r="14" spans="1:18" s="128" customFormat="1" ht="20.100000000000001" customHeight="1">
      <c r="A14" s="333"/>
      <c r="B14" s="331"/>
      <c r="C14" s="331"/>
      <c r="D14" s="331"/>
      <c r="E14" s="331"/>
      <c r="F14" s="331"/>
      <c r="G14" s="331"/>
      <c r="H14" s="331"/>
      <c r="I14" s="331"/>
      <c r="J14" s="331"/>
      <c r="K14" s="331"/>
      <c r="L14" s="331"/>
      <c r="M14" s="331"/>
      <c r="N14" s="331"/>
      <c r="O14" s="331"/>
      <c r="P14" s="331"/>
      <c r="Q14" s="331"/>
      <c r="R14" s="332"/>
    </row>
    <row r="15" spans="1:18" s="128" customFormat="1" ht="20.100000000000001" customHeight="1">
      <c r="A15" s="288"/>
      <c r="B15" s="289"/>
      <c r="C15" s="289"/>
      <c r="D15" s="289"/>
      <c r="E15" s="289"/>
      <c r="F15" s="289"/>
      <c r="G15" s="289"/>
      <c r="H15" s="289"/>
      <c r="I15" s="327" t="s">
        <v>199</v>
      </c>
      <c r="J15" s="334" t="s">
        <v>230</v>
      </c>
      <c r="K15" s="334"/>
      <c r="L15" s="334"/>
      <c r="M15" s="334"/>
      <c r="N15" s="334"/>
      <c r="O15" s="334"/>
      <c r="P15" s="334"/>
      <c r="Q15" s="334"/>
      <c r="R15" s="335"/>
    </row>
    <row r="16" spans="1:18" s="183" customFormat="1" ht="20.100000000000001" customHeight="1">
      <c r="A16" s="290"/>
      <c r="B16" s="291"/>
      <c r="C16" s="291"/>
      <c r="D16" s="291"/>
      <c r="E16" s="292"/>
      <c r="F16" s="293"/>
      <c r="G16" s="293"/>
      <c r="H16" s="293"/>
      <c r="I16" s="327"/>
      <c r="J16" s="334"/>
      <c r="K16" s="334"/>
      <c r="L16" s="334"/>
      <c r="M16" s="334"/>
      <c r="N16" s="334"/>
      <c r="O16" s="334"/>
      <c r="P16" s="334"/>
      <c r="Q16" s="334"/>
      <c r="R16" s="335"/>
    </row>
    <row r="17" spans="1:18" s="128" customFormat="1" ht="20.100000000000001" customHeight="1">
      <c r="A17" s="281"/>
      <c r="B17" s="282"/>
      <c r="C17" s="282"/>
      <c r="D17" s="282"/>
      <c r="E17" s="294"/>
      <c r="F17" s="295"/>
      <c r="G17" s="295"/>
      <c r="H17" s="295"/>
      <c r="I17" s="296"/>
      <c r="J17" s="297"/>
      <c r="K17" s="297"/>
      <c r="L17" s="297"/>
      <c r="M17" s="297"/>
      <c r="N17" s="297"/>
      <c r="O17" s="297"/>
      <c r="P17" s="297"/>
      <c r="Q17" s="297"/>
      <c r="R17" s="298"/>
    </row>
    <row r="18" spans="1:18" s="128" customFormat="1" ht="20.100000000000001" customHeight="1">
      <c r="A18" s="281"/>
      <c r="B18" s="282"/>
      <c r="C18" s="282"/>
      <c r="D18" s="282"/>
      <c r="E18" s="294"/>
      <c r="F18" s="295"/>
      <c r="G18" s="295"/>
      <c r="H18" s="295"/>
      <c r="I18" s="296"/>
      <c r="J18" s="297"/>
      <c r="K18" s="297"/>
      <c r="L18" s="297"/>
      <c r="M18" s="297"/>
      <c r="N18" s="297"/>
      <c r="O18" s="297"/>
      <c r="P18" s="297"/>
      <c r="Q18" s="297"/>
      <c r="R18" s="298"/>
    </row>
    <row r="19" spans="1:18" s="128" customFormat="1" ht="20.100000000000001" customHeight="1">
      <c r="A19" s="281"/>
      <c r="B19" s="282"/>
      <c r="C19" s="282"/>
      <c r="D19" s="282"/>
      <c r="E19" s="294"/>
      <c r="F19" s="295"/>
      <c r="G19" s="295"/>
      <c r="H19" s="295"/>
      <c r="I19" s="296"/>
      <c r="J19" s="297"/>
      <c r="K19" s="297"/>
      <c r="L19" s="297"/>
      <c r="M19" s="297"/>
      <c r="N19" s="297"/>
      <c r="O19" s="297"/>
      <c r="P19" s="297"/>
      <c r="Q19" s="297"/>
      <c r="R19" s="298"/>
    </row>
    <row r="20" spans="1:18" s="128" customFormat="1" ht="20.100000000000001" customHeight="1">
      <c r="A20" s="281"/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  <c r="Q20" s="299"/>
      <c r="R20" s="277"/>
    </row>
    <row r="21" spans="1:18" s="128" customFormat="1" ht="20.100000000000001" customHeight="1">
      <c r="A21" s="281"/>
      <c r="B21" s="299"/>
      <c r="C21" s="299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77"/>
    </row>
    <row r="22" spans="1:18" s="128" customFormat="1" ht="20.100000000000001" customHeight="1">
      <c r="A22" s="281"/>
      <c r="B22" s="299"/>
      <c r="C22" s="299"/>
      <c r="D22" s="299"/>
      <c r="E22" s="299"/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77"/>
    </row>
    <row r="23" spans="1:18" s="128" customFormat="1" ht="20.100000000000001" customHeight="1">
      <c r="A23" s="281"/>
      <c r="B23" s="299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77"/>
    </row>
    <row r="24" spans="1:18" s="229" customFormat="1" ht="20.100000000000001" customHeight="1">
      <c r="A24" s="281"/>
      <c r="B24" s="282"/>
      <c r="C24" s="346" t="s">
        <v>7</v>
      </c>
      <c r="D24" s="346"/>
      <c r="E24" s="346"/>
      <c r="F24" s="346"/>
      <c r="G24" s="346"/>
      <c r="H24" s="346"/>
      <c r="I24" s="300"/>
      <c r="J24" s="301"/>
      <c r="K24" s="301"/>
      <c r="L24" s="301"/>
      <c r="M24" s="301"/>
      <c r="N24" s="301"/>
      <c r="O24" s="301"/>
      <c r="P24" s="282"/>
      <c r="Q24" s="282"/>
      <c r="R24" s="277"/>
    </row>
    <row r="25" spans="1:18" s="230" customFormat="1" ht="20.100000000000001" customHeight="1">
      <c r="A25" s="302"/>
      <c r="B25" s="303"/>
      <c r="C25" s="304" t="s">
        <v>228</v>
      </c>
      <c r="D25" s="304"/>
      <c r="E25" s="304"/>
      <c r="F25" s="304"/>
      <c r="G25" s="304"/>
      <c r="H25" s="304"/>
      <c r="I25" s="304"/>
      <c r="J25" s="292"/>
      <c r="K25" s="304"/>
      <c r="L25" s="291"/>
      <c r="M25" s="291"/>
      <c r="N25" s="291"/>
      <c r="O25" s="291"/>
      <c r="P25" s="303"/>
      <c r="Q25" s="303"/>
      <c r="R25" s="305"/>
    </row>
    <row r="26" spans="1:18" s="230" customFormat="1" ht="9.9499999999999993" customHeight="1">
      <c r="A26" s="302"/>
      <c r="B26" s="303"/>
      <c r="C26" s="304"/>
      <c r="D26" s="304"/>
      <c r="E26" s="304"/>
      <c r="F26" s="304"/>
      <c r="G26" s="304"/>
      <c r="H26" s="306"/>
      <c r="I26" s="307"/>
      <c r="J26" s="292"/>
      <c r="K26" s="304"/>
      <c r="L26" s="291"/>
      <c r="M26" s="291"/>
      <c r="N26" s="291"/>
      <c r="O26" s="291"/>
      <c r="P26" s="303"/>
      <c r="Q26" s="303"/>
      <c r="R26" s="305"/>
    </row>
    <row r="27" spans="1:18" s="230" customFormat="1" ht="9.9499999999999993" customHeight="1">
      <c r="A27" s="302"/>
      <c r="B27" s="303"/>
      <c r="C27" s="304"/>
      <c r="D27" s="304"/>
      <c r="E27" s="304"/>
      <c r="F27" s="304"/>
      <c r="G27" s="304"/>
      <c r="H27" s="306"/>
      <c r="I27" s="307"/>
      <c r="J27" s="292"/>
      <c r="K27" s="304"/>
      <c r="L27" s="291"/>
      <c r="M27" s="291"/>
      <c r="N27" s="291"/>
      <c r="O27" s="291"/>
      <c r="P27" s="303"/>
      <c r="Q27" s="303"/>
      <c r="R27" s="305"/>
    </row>
    <row r="28" spans="1:18" s="230" customFormat="1" ht="9.9499999999999993" customHeight="1">
      <c r="A28" s="308"/>
      <c r="B28" s="309"/>
      <c r="C28" s="291"/>
      <c r="D28" s="304"/>
      <c r="E28" s="310"/>
      <c r="F28" s="304"/>
      <c r="G28" s="304"/>
      <c r="H28" s="306"/>
      <c r="I28" s="303"/>
      <c r="J28" s="303"/>
      <c r="K28" s="303"/>
      <c r="L28" s="303"/>
      <c r="M28" s="303"/>
      <c r="N28" s="303"/>
      <c r="O28" s="303"/>
      <c r="P28" s="309"/>
      <c r="Q28" s="309"/>
      <c r="R28" s="305"/>
    </row>
    <row r="29" spans="1:18" s="230" customFormat="1" ht="20.100000000000001" customHeight="1">
      <c r="A29" s="290"/>
      <c r="B29" s="291"/>
      <c r="C29" s="311" t="s">
        <v>60</v>
      </c>
      <c r="D29" s="312" t="s">
        <v>61</v>
      </c>
      <c r="E29" s="313" t="s">
        <v>231</v>
      </c>
      <c r="F29" s="314"/>
      <c r="G29" s="303"/>
      <c r="H29" s="315"/>
      <c r="I29" s="316"/>
      <c r="J29" s="292"/>
      <c r="K29" s="304"/>
      <c r="L29" s="291"/>
      <c r="M29" s="291"/>
      <c r="N29" s="291"/>
      <c r="O29" s="291"/>
      <c r="P29" s="291"/>
      <c r="Q29" s="291"/>
      <c r="R29" s="305"/>
    </row>
    <row r="30" spans="1:18" s="128" customFormat="1" ht="20.100000000000001" customHeight="1">
      <c r="A30" s="281"/>
      <c r="B30" s="282"/>
      <c r="C30" s="317"/>
      <c r="D30" s="318"/>
      <c r="E30" s="319"/>
      <c r="F30" s="320"/>
      <c r="G30" s="299"/>
      <c r="H30" s="285"/>
      <c r="I30" s="286"/>
      <c r="J30" s="294"/>
      <c r="K30" s="321"/>
      <c r="L30" s="282"/>
      <c r="M30" s="282"/>
      <c r="N30" s="282"/>
      <c r="O30" s="282"/>
      <c r="P30" s="282"/>
      <c r="Q30" s="282"/>
      <c r="R30" s="277"/>
    </row>
    <row r="31" spans="1:18" s="128" customFormat="1" ht="20.100000000000001" customHeight="1">
      <c r="A31" s="281"/>
      <c r="B31" s="282"/>
      <c r="C31" s="317"/>
      <c r="D31" s="318"/>
      <c r="E31" s="319"/>
      <c r="F31" s="320"/>
      <c r="G31" s="299"/>
      <c r="H31" s="285"/>
      <c r="I31" s="286"/>
      <c r="J31" s="294"/>
      <c r="K31" s="321"/>
      <c r="L31" s="282"/>
      <c r="M31" s="282"/>
      <c r="N31" s="282"/>
      <c r="O31" s="282"/>
      <c r="P31" s="282"/>
      <c r="Q31" s="282"/>
      <c r="R31" s="277"/>
    </row>
    <row r="32" spans="1:18" s="128" customFormat="1" ht="20.100000000000001" customHeight="1" thickBot="1">
      <c r="A32" s="322"/>
      <c r="B32" s="323"/>
      <c r="C32" s="324"/>
      <c r="D32" s="324"/>
      <c r="E32" s="324"/>
      <c r="F32" s="325"/>
      <c r="G32" s="325"/>
      <c r="H32" s="325"/>
      <c r="I32" s="325"/>
      <c r="J32" s="323"/>
      <c r="K32" s="323"/>
      <c r="L32" s="323"/>
      <c r="M32" s="323"/>
      <c r="N32" s="323"/>
      <c r="O32" s="323"/>
      <c r="P32" s="323"/>
      <c r="Q32" s="323"/>
      <c r="R32" s="326"/>
    </row>
    <row r="33" ht="15" thickTop="1"/>
    <row r="72" spans="3:3">
      <c r="C72" s="166"/>
    </row>
  </sheetData>
  <customSheetViews>
    <customSheetView guid="{48591B1B-174F-4F43-BA02-B07E886AE3FE}" showGridLines="0" showRuler="0">
      <selection activeCell="N24" sqref="N24"/>
      <pageMargins left="0.94488188976377963" right="0.27559055118110237" top="0.86614173228346458" bottom="0.59055118110236227" header="0.51181102362204722" footer="0.39370078740157483"/>
      <pageSetup paperSize="9" scale="90" orientation="landscape" r:id="rId1"/>
      <headerFooter alignWithMargins="0"/>
    </customSheetView>
  </customSheetViews>
  <mergeCells count="25">
    <mergeCell ref="C24:H24"/>
    <mergeCell ref="B1:B6"/>
    <mergeCell ref="P1:P6"/>
    <mergeCell ref="Q1:Q6"/>
    <mergeCell ref="D1:D6"/>
    <mergeCell ref="J1:J6"/>
    <mergeCell ref="L1:L6"/>
    <mergeCell ref="F1:F6"/>
    <mergeCell ref="H1:H6"/>
    <mergeCell ref="G1:G6"/>
    <mergeCell ref="O1:O2"/>
    <mergeCell ref="N5:N6"/>
    <mergeCell ref="K1:K6"/>
    <mergeCell ref="M1:M6"/>
    <mergeCell ref="I1:I6"/>
    <mergeCell ref="N1:N2"/>
    <mergeCell ref="I15:I16"/>
    <mergeCell ref="O5:O6"/>
    <mergeCell ref="A10:R14"/>
    <mergeCell ref="J15:R16"/>
    <mergeCell ref="A1:A6"/>
    <mergeCell ref="C9:D9"/>
    <mergeCell ref="C1:C6"/>
    <mergeCell ref="E1:E6"/>
    <mergeCell ref="C7:D8"/>
  </mergeCells>
  <phoneticPr fontId="1" type="noConversion"/>
  <printOptions horizontalCentered="1" verticalCentered="1"/>
  <pageMargins left="0.39370078740157483" right="0.39370078740157483" top="0.47244094488188981" bottom="0.39370078740157483" header="0.11811023622047245" footer="0.19685039370078741"/>
  <pageSetup paperSize="9" scale="85" orientation="landscape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1"/>
  </sheetPr>
  <dimension ref="A1:P66"/>
  <sheetViews>
    <sheetView showGridLines="0" view="pageBreakPreview" zoomScaleNormal="100" zoomScaleSheetLayoutView="100" workbookViewId="0">
      <selection activeCell="H21" sqref="H21"/>
    </sheetView>
  </sheetViews>
  <sheetFormatPr defaultRowHeight="14.25"/>
  <cols>
    <col min="1" max="1" width="4.77734375" style="167" customWidth="1"/>
    <col min="2" max="2" width="9.77734375" style="167" customWidth="1"/>
    <col min="3" max="3" width="4.77734375" style="167" customWidth="1"/>
    <col min="4" max="4" width="9.77734375" style="167" customWidth="1"/>
    <col min="5" max="5" width="4.77734375" style="167" customWidth="1"/>
    <col min="6" max="6" width="9.77734375" style="167" customWidth="1"/>
    <col min="7" max="7" width="4.77734375" style="167" customWidth="1"/>
    <col min="8" max="8" width="9.77734375" style="167" customWidth="1"/>
    <col min="9" max="9" width="4.77734375" style="167" customWidth="1"/>
    <col min="10" max="10" width="9.77734375" style="167" customWidth="1"/>
    <col min="11" max="11" width="4.77734375" style="167" customWidth="1"/>
    <col min="12" max="12" width="9.77734375" style="167" customWidth="1"/>
    <col min="13" max="13" width="4.77734375" style="167" customWidth="1"/>
    <col min="14" max="14" width="19.33203125" style="167" customWidth="1"/>
    <col min="15" max="15" width="4.77734375" style="167" customWidth="1"/>
    <col min="16" max="16" width="12.77734375" style="167" customWidth="1"/>
    <col min="17" max="16384" width="8.88671875" style="167"/>
  </cols>
  <sheetData>
    <row r="1" spans="1:16" s="128" customFormat="1" ht="20.100000000000001" customHeight="1">
      <c r="A1" s="371" t="s">
        <v>37</v>
      </c>
      <c r="B1" s="357"/>
      <c r="C1" s="357" t="s">
        <v>35</v>
      </c>
      <c r="D1" s="357"/>
      <c r="E1" s="359" t="s">
        <v>38</v>
      </c>
      <c r="F1" s="168"/>
      <c r="G1" s="359" t="s">
        <v>36</v>
      </c>
      <c r="H1" s="168"/>
      <c r="I1" s="359" t="s">
        <v>18</v>
      </c>
      <c r="J1" s="357"/>
      <c r="K1" s="357" t="s">
        <v>19</v>
      </c>
      <c r="L1" s="362"/>
      <c r="M1" s="379" t="s">
        <v>20</v>
      </c>
      <c r="N1" s="377" t="s">
        <v>45</v>
      </c>
      <c r="O1" s="349" t="s">
        <v>22</v>
      </c>
      <c r="P1" s="350"/>
    </row>
    <row r="2" spans="1:16" s="128" customFormat="1" ht="20.100000000000001" customHeight="1">
      <c r="A2" s="372"/>
      <c r="B2" s="358"/>
      <c r="C2" s="358"/>
      <c r="D2" s="358"/>
      <c r="E2" s="360"/>
      <c r="F2" s="169"/>
      <c r="G2" s="360"/>
      <c r="H2" s="169"/>
      <c r="I2" s="360"/>
      <c r="J2" s="358"/>
      <c r="K2" s="358"/>
      <c r="L2" s="363"/>
      <c r="M2" s="380"/>
      <c r="N2" s="378"/>
      <c r="O2" s="351"/>
      <c r="P2" s="352"/>
    </row>
    <row r="3" spans="1:16" s="128" customFormat="1" ht="20.100000000000001" customHeight="1">
      <c r="A3" s="372"/>
      <c r="B3" s="358"/>
      <c r="C3" s="358"/>
      <c r="D3" s="358"/>
      <c r="E3" s="360"/>
      <c r="F3" s="169"/>
      <c r="G3" s="360"/>
      <c r="H3" s="169"/>
      <c r="I3" s="360"/>
      <c r="J3" s="358"/>
      <c r="K3" s="358"/>
      <c r="L3" s="363"/>
      <c r="M3" s="380" t="s">
        <v>21</v>
      </c>
      <c r="N3" s="381" t="s">
        <v>45</v>
      </c>
      <c r="O3" s="353" t="s">
        <v>44</v>
      </c>
      <c r="P3" s="354"/>
    </row>
    <row r="4" spans="1:16" s="128" customFormat="1" ht="20.100000000000001" customHeight="1">
      <c r="A4" s="372"/>
      <c r="B4" s="358"/>
      <c r="C4" s="358"/>
      <c r="D4" s="358"/>
      <c r="E4" s="361"/>
      <c r="F4" s="170"/>
      <c r="G4" s="361"/>
      <c r="H4" s="170"/>
      <c r="I4" s="361"/>
      <c r="J4" s="358"/>
      <c r="K4" s="358"/>
      <c r="L4" s="363"/>
      <c r="M4" s="380"/>
      <c r="N4" s="382"/>
      <c r="O4" s="351"/>
      <c r="P4" s="352"/>
    </row>
    <row r="5" spans="1:16" s="128" customFormat="1" ht="20.100000000000001" customHeight="1">
      <c r="A5" s="129"/>
      <c r="B5" s="130"/>
      <c r="C5" s="131"/>
      <c r="D5" s="130"/>
      <c r="E5" s="131"/>
      <c r="F5" s="130"/>
      <c r="G5" s="131"/>
      <c r="H5" s="130"/>
      <c r="I5" s="131"/>
      <c r="J5" s="130"/>
      <c r="K5" s="131"/>
      <c r="L5" s="130"/>
      <c r="M5" s="131"/>
      <c r="N5" s="130"/>
      <c r="O5" s="130"/>
      <c r="P5" s="132"/>
    </row>
    <row r="6" spans="1:16" s="128" customFormat="1" ht="20.100000000000001" customHeight="1">
      <c r="A6" s="133"/>
      <c r="B6" s="134"/>
      <c r="C6" s="134"/>
      <c r="D6" s="134"/>
      <c r="E6" s="135"/>
      <c r="F6" s="136"/>
      <c r="G6" s="137"/>
      <c r="H6" s="138"/>
      <c r="I6" s="134"/>
      <c r="J6" s="134"/>
      <c r="K6" s="134"/>
      <c r="L6" s="134"/>
      <c r="M6" s="134"/>
      <c r="N6" s="134"/>
      <c r="O6" s="134"/>
      <c r="P6" s="139"/>
    </row>
    <row r="7" spans="1:16" s="128" customFormat="1" ht="20.100000000000001" customHeight="1">
      <c r="A7" s="133"/>
      <c r="B7" s="373">
        <f>표지!C9</f>
        <v>0</v>
      </c>
      <c r="C7" s="374"/>
      <c r="D7" s="134"/>
      <c r="E7" s="134"/>
      <c r="F7" s="140"/>
      <c r="G7" s="137"/>
      <c r="H7" s="138"/>
      <c r="I7" s="134"/>
      <c r="J7" s="134"/>
      <c r="K7" s="134"/>
      <c r="L7" s="134"/>
      <c r="M7" s="134"/>
      <c r="N7" s="134"/>
      <c r="O7" s="134"/>
      <c r="P7" s="139"/>
    </row>
    <row r="8" spans="1:16" s="128" customFormat="1" ht="20.100000000000001" customHeight="1">
      <c r="A8" s="133"/>
      <c r="B8" s="375"/>
      <c r="C8" s="376"/>
      <c r="D8" s="134"/>
      <c r="E8" s="134"/>
      <c r="F8" s="134"/>
      <c r="G8" s="137"/>
      <c r="H8" s="138"/>
      <c r="I8" s="134"/>
      <c r="J8" s="134"/>
      <c r="K8" s="134"/>
      <c r="L8" s="134"/>
      <c r="M8" s="134"/>
      <c r="N8" s="134"/>
      <c r="O8" s="134"/>
      <c r="P8" s="139"/>
    </row>
    <row r="9" spans="1:16" s="128" customFormat="1" ht="20.100000000000001" customHeight="1">
      <c r="A9" s="133"/>
      <c r="B9" s="141"/>
      <c r="C9" s="141"/>
      <c r="D9" s="134"/>
      <c r="E9" s="134"/>
      <c r="F9" s="134"/>
      <c r="G9" s="137"/>
      <c r="H9" s="138"/>
      <c r="I9" s="134"/>
      <c r="J9" s="134"/>
      <c r="K9" s="134"/>
      <c r="L9" s="134"/>
      <c r="M9" s="134"/>
      <c r="N9" s="134"/>
      <c r="O9" s="134"/>
      <c r="P9" s="139"/>
    </row>
    <row r="10" spans="1:16" s="128" customFormat="1" ht="20.100000000000001" customHeight="1">
      <c r="A10" s="368" t="str">
        <f>표지!A10</f>
        <v>2026년 환경기초시설 유량계 점검 및 정밀 비교측정 용역(경안등 23개소)</v>
      </c>
      <c r="B10" s="369"/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70"/>
    </row>
    <row r="11" spans="1:16" s="128" customFormat="1" ht="20.100000000000001" customHeight="1">
      <c r="A11" s="368"/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70"/>
    </row>
    <row r="12" spans="1:16" s="128" customFormat="1" ht="20.100000000000001" customHeight="1">
      <c r="A12" s="368"/>
      <c r="B12" s="369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70"/>
    </row>
    <row r="13" spans="1:16" s="128" customFormat="1" ht="20.100000000000001" customHeight="1">
      <c r="A13" s="368"/>
      <c r="B13" s="369"/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  <c r="O13" s="369"/>
      <c r="P13" s="370"/>
    </row>
    <row r="14" spans="1:16" s="128" customFormat="1" ht="20.100000000000001" customHeight="1">
      <c r="A14" s="368"/>
      <c r="B14" s="369"/>
      <c r="C14" s="369"/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69"/>
      <c r="P14" s="370"/>
    </row>
    <row r="15" spans="1:16" s="128" customFormat="1" ht="20.100000000000001" customHeight="1">
      <c r="A15" s="142"/>
      <c r="B15" s="143"/>
      <c r="C15" s="143"/>
      <c r="D15" s="143"/>
      <c r="E15" s="143"/>
      <c r="F15" s="143"/>
      <c r="G15" s="143"/>
      <c r="H15" s="367" t="s">
        <v>17</v>
      </c>
      <c r="I15" s="355" t="str">
        <f>표지!J15</f>
        <v>경기도 광주시 남한산성면 해공로 427 경안맑은물복원센터 등 23개소</v>
      </c>
      <c r="J15" s="355"/>
      <c r="K15" s="355"/>
      <c r="L15" s="355"/>
      <c r="M15" s="355"/>
      <c r="N15" s="355"/>
      <c r="O15" s="355"/>
      <c r="P15" s="356"/>
    </row>
    <row r="16" spans="1:16" s="128" customFormat="1" ht="20.100000000000001" customHeight="1">
      <c r="A16" s="133"/>
      <c r="B16" s="134"/>
      <c r="C16" s="134"/>
      <c r="D16" s="144"/>
      <c r="E16" s="145"/>
      <c r="F16" s="145"/>
      <c r="G16" s="145"/>
      <c r="H16" s="367"/>
      <c r="I16" s="355"/>
      <c r="J16" s="355"/>
      <c r="K16" s="355"/>
      <c r="L16" s="355"/>
      <c r="M16" s="355"/>
      <c r="N16" s="355"/>
      <c r="O16" s="355"/>
      <c r="P16" s="356"/>
    </row>
    <row r="17" spans="1:16" s="128" customFormat="1" ht="20.100000000000001" customHeight="1">
      <c r="A17" s="133"/>
      <c r="D17" s="134"/>
      <c r="E17" s="145"/>
      <c r="F17" s="145"/>
      <c r="G17" s="145"/>
      <c r="H17" s="364"/>
      <c r="I17" s="365"/>
      <c r="J17" s="365"/>
      <c r="K17" s="365"/>
      <c r="L17" s="365"/>
      <c r="M17" s="365"/>
      <c r="N17" s="365"/>
      <c r="O17" s="365"/>
      <c r="P17" s="366"/>
    </row>
    <row r="18" spans="1:16" s="128" customFormat="1" ht="20.100000000000001" customHeight="1">
      <c r="C18" s="134"/>
      <c r="D18" s="134"/>
      <c r="E18" s="146"/>
      <c r="F18" s="136"/>
      <c r="G18" s="137"/>
      <c r="H18" s="364"/>
      <c r="I18" s="365"/>
      <c r="J18" s="365"/>
      <c r="K18" s="365"/>
      <c r="L18" s="365"/>
      <c r="M18" s="365"/>
      <c r="N18" s="365"/>
      <c r="O18" s="365"/>
      <c r="P18" s="366"/>
    </row>
    <row r="19" spans="1:16" s="128" customFormat="1" ht="20.100000000000001" customHeight="1">
      <c r="A19" s="133"/>
      <c r="B19" s="150" t="str">
        <f>표지!C24</f>
        <v>- 개      요 -</v>
      </c>
      <c r="C19" s="134"/>
      <c r="D19" s="134"/>
      <c r="E19" s="146"/>
      <c r="F19" s="136"/>
      <c r="G19" s="137"/>
      <c r="H19" s="147"/>
      <c r="I19" s="148"/>
      <c r="J19" s="148"/>
      <c r="K19" s="148"/>
      <c r="L19" s="148"/>
      <c r="M19" s="148"/>
      <c r="N19" s="148"/>
      <c r="O19" s="148"/>
      <c r="P19" s="149"/>
    </row>
    <row r="20" spans="1:16" s="128" customFormat="1" ht="20.100000000000001" customHeight="1">
      <c r="A20" s="133"/>
      <c r="B20" s="150" t="str">
        <f>표지!C25</f>
        <v xml:space="preserve">   ○ 경안맑은물복원센터 등 23개소 83개 158조</v>
      </c>
      <c r="D20" s="150"/>
      <c r="E20" s="150"/>
      <c r="F20" s="150"/>
      <c r="G20" s="151"/>
      <c r="H20" s="152"/>
      <c r="I20" s="152"/>
      <c r="J20" s="152"/>
      <c r="K20" s="152"/>
      <c r="L20" s="152"/>
      <c r="M20" s="152"/>
      <c r="N20" s="152"/>
      <c r="O20" s="152"/>
      <c r="P20" s="153"/>
    </row>
    <row r="21" spans="1:16" s="128" customFormat="1" ht="20.100000000000001" customHeight="1">
      <c r="A21" s="154"/>
      <c r="B21" s="134"/>
      <c r="C21" s="150"/>
      <c r="D21" s="150"/>
      <c r="E21" s="150"/>
      <c r="F21" s="150"/>
      <c r="G21" s="151"/>
      <c r="H21" s="155"/>
      <c r="I21" s="144"/>
      <c r="J21" s="150"/>
      <c r="K21" s="134"/>
      <c r="L21" s="134"/>
      <c r="M21" s="134"/>
      <c r="N21" s="134"/>
      <c r="O21" s="134"/>
      <c r="P21" s="139"/>
    </row>
    <row r="22" spans="1:16" s="128" customFormat="1" ht="20.100000000000001" customHeight="1">
      <c r="A22" s="154"/>
      <c r="B22" s="134"/>
      <c r="C22" s="150"/>
      <c r="D22" s="150"/>
      <c r="E22" s="150"/>
      <c r="F22" s="150"/>
      <c r="G22" s="151"/>
      <c r="H22" s="155"/>
      <c r="I22" s="144"/>
      <c r="J22" s="150"/>
      <c r="K22" s="134"/>
      <c r="L22" s="134"/>
      <c r="M22" s="134"/>
      <c r="N22" s="134"/>
      <c r="O22" s="134"/>
      <c r="P22" s="139"/>
    </row>
    <row r="23" spans="1:16" s="128" customFormat="1" ht="20.100000000000001" customHeight="1">
      <c r="A23" s="154"/>
      <c r="B23" s="134"/>
      <c r="D23" s="134"/>
      <c r="E23" s="135"/>
      <c r="F23" s="134"/>
      <c r="J23" s="150"/>
      <c r="K23" s="134"/>
      <c r="L23" s="134"/>
      <c r="M23" s="134"/>
      <c r="N23" s="134"/>
      <c r="O23" s="134"/>
      <c r="P23" s="139"/>
    </row>
    <row r="24" spans="1:16" s="128" customFormat="1" ht="20.100000000000001" customHeight="1">
      <c r="A24" s="133"/>
      <c r="B24" s="156" t="str">
        <f>표지!C29</f>
        <v>총     액</v>
      </c>
      <c r="C24" s="144" t="s">
        <v>8</v>
      </c>
      <c r="D24" s="177" t="str">
        <f>표지!E29</f>
        <v>금팔천팔백구십팔만삼천사백원(￦88,983,400)</v>
      </c>
      <c r="E24" s="157"/>
      <c r="F24" s="152"/>
      <c r="G24" s="152"/>
      <c r="H24" s="152"/>
      <c r="I24" s="134"/>
      <c r="J24" s="134"/>
      <c r="K24" s="134"/>
      <c r="L24" s="134"/>
      <c r="M24" s="134"/>
      <c r="N24" s="134"/>
      <c r="O24" s="134"/>
      <c r="P24" s="139"/>
    </row>
    <row r="25" spans="1:16" s="128" customFormat="1" ht="20.100000000000001" customHeight="1">
      <c r="A25" s="133"/>
      <c r="E25" s="182"/>
      <c r="F25" s="180"/>
      <c r="G25" s="180"/>
      <c r="H25" s="180"/>
      <c r="I25" s="144"/>
      <c r="J25" s="134"/>
      <c r="K25" s="134"/>
      <c r="L25" s="134"/>
      <c r="M25" s="134"/>
      <c r="N25" s="134"/>
      <c r="O25" s="134"/>
      <c r="P25" s="139"/>
    </row>
    <row r="26" spans="1:16" s="128" customFormat="1" ht="20.100000000000001" customHeight="1">
      <c r="A26" s="133"/>
      <c r="B26" s="178"/>
      <c r="C26" s="179"/>
      <c r="D26" s="181"/>
      <c r="E26" s="182"/>
      <c r="F26" s="180"/>
      <c r="G26" s="180"/>
      <c r="H26" s="180"/>
      <c r="I26" s="152"/>
      <c r="J26" s="152"/>
      <c r="K26" s="134"/>
      <c r="L26" s="134"/>
      <c r="M26" s="134"/>
      <c r="N26" s="134"/>
      <c r="O26" s="134"/>
      <c r="P26" s="139"/>
    </row>
    <row r="27" spans="1:16" s="128" customFormat="1" ht="20.100000000000001" customHeight="1" thickBot="1">
      <c r="A27" s="158"/>
      <c r="B27" s="159"/>
      <c r="C27" s="160"/>
      <c r="D27" s="160"/>
      <c r="E27" s="161"/>
      <c r="F27" s="162"/>
      <c r="G27" s="163"/>
      <c r="H27" s="164"/>
      <c r="I27" s="160"/>
      <c r="J27" s="160"/>
      <c r="K27" s="160"/>
      <c r="L27" s="160"/>
      <c r="M27" s="160"/>
      <c r="N27" s="160"/>
      <c r="O27" s="160"/>
      <c r="P27" s="165"/>
    </row>
    <row r="66" spans="2:2">
      <c r="B66" s="166"/>
    </row>
  </sheetData>
  <customSheetViews>
    <customSheetView guid="{48591B1B-174F-4F43-BA02-B07E886AE3FE}" showPageBreaks="1" showGridLines="0" printArea="1" showRuler="0">
      <selection activeCell="E35" sqref="E35"/>
      <pageMargins left="0.94488188976377963" right="0.27559055118110237" top="0.86614173228346458" bottom="0.59055118110236227" header="0.51181102362204722" footer="0.39370078740157483"/>
      <pageSetup paperSize="9" scale="90" orientation="landscape" r:id="rId1"/>
      <headerFooter alignWithMargins="0"/>
    </customSheetView>
  </customSheetViews>
  <mergeCells count="22">
    <mergeCell ref="H17:H18"/>
    <mergeCell ref="I17:P18"/>
    <mergeCell ref="H15:H16"/>
    <mergeCell ref="A10:P14"/>
    <mergeCell ref="A1:A4"/>
    <mergeCell ref="E1:E4"/>
    <mergeCell ref="G1:G4"/>
    <mergeCell ref="B1:B4"/>
    <mergeCell ref="C1:C4"/>
    <mergeCell ref="B7:C8"/>
    <mergeCell ref="D1:D4"/>
    <mergeCell ref="N1:N2"/>
    <mergeCell ref="M1:M2"/>
    <mergeCell ref="M3:M4"/>
    <mergeCell ref="N3:N4"/>
    <mergeCell ref="K1:K4"/>
    <mergeCell ref="O1:P2"/>
    <mergeCell ref="O3:P4"/>
    <mergeCell ref="I15:P16"/>
    <mergeCell ref="J1:J4"/>
    <mergeCell ref="I1:I4"/>
    <mergeCell ref="L1:L4"/>
  </mergeCells>
  <phoneticPr fontId="1" type="noConversion"/>
  <pageMargins left="0.94488188976377963" right="0.27559055118110237" top="0.86614173228346458" bottom="0.59055118110236227" header="0.51181102362204722" footer="0.39370078740157483"/>
  <pageSetup paperSize="9" scale="90" orientation="landscape" r:id="rId2"/>
  <headerFooter alignWithMargins="0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6"/>
  <sheetViews>
    <sheetView view="pageBreakPreview" zoomScale="130" zoomScaleNormal="100" zoomScaleSheetLayoutView="130" workbookViewId="0">
      <selection activeCell="L17" sqref="L17"/>
    </sheetView>
  </sheetViews>
  <sheetFormatPr defaultRowHeight="20.100000000000001" customHeight="1"/>
  <cols>
    <col min="1" max="2" width="5.77734375" style="171" customWidth="1"/>
    <col min="3" max="3" width="3.5546875" style="171" customWidth="1"/>
    <col min="4" max="4" width="6.77734375" style="171" customWidth="1"/>
    <col min="5" max="5" width="3.33203125" style="171" customWidth="1"/>
    <col min="6" max="6" width="4.88671875" style="171" customWidth="1"/>
    <col min="7" max="7" width="3.33203125" style="171" customWidth="1"/>
    <col min="8" max="8" width="2.44140625" style="171" customWidth="1"/>
    <col min="9" max="9" width="2.109375" style="171" customWidth="1"/>
    <col min="10" max="13" width="2.6640625" style="171" customWidth="1"/>
    <col min="14" max="15" width="10.77734375" style="171" customWidth="1"/>
    <col min="16" max="16" width="12" style="171" customWidth="1"/>
    <col min="17" max="16384" width="8.88671875" style="171"/>
  </cols>
  <sheetData>
    <row r="1" spans="1:21" ht="23.1" customHeight="1">
      <c r="A1" s="386" t="s">
        <v>42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8"/>
    </row>
    <row r="2" spans="1:21" ht="23.1" customHeight="1">
      <c r="A2" s="389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1"/>
    </row>
    <row r="3" spans="1:21" s="172" customFormat="1" ht="15" customHeight="1">
      <c r="A3" s="244"/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6"/>
    </row>
    <row r="4" spans="1:21" s="172" customFormat="1" ht="15" customHeight="1">
      <c r="A4" s="247"/>
      <c r="B4" s="248" t="s">
        <v>232</v>
      </c>
      <c r="C4" s="249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50"/>
      <c r="P4" s="250"/>
      <c r="Q4" s="250"/>
      <c r="R4" s="250"/>
      <c r="S4" s="250"/>
      <c r="T4" s="250"/>
      <c r="U4" s="251"/>
    </row>
    <row r="5" spans="1:21" s="172" customFormat="1" ht="15" customHeight="1">
      <c r="A5" s="247"/>
      <c r="B5" s="252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50"/>
      <c r="P5" s="250"/>
      <c r="Q5" s="250"/>
      <c r="R5" s="250"/>
      <c r="S5" s="250"/>
      <c r="T5" s="250"/>
      <c r="U5" s="251"/>
    </row>
    <row r="6" spans="1:21" s="172" customFormat="1" ht="15" customHeight="1">
      <c r="A6" s="247"/>
      <c r="B6" s="253" t="s">
        <v>43</v>
      </c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0"/>
      <c r="R6" s="250"/>
      <c r="S6" s="250"/>
      <c r="T6" s="250"/>
      <c r="U6" s="251"/>
    </row>
    <row r="7" spans="1:21" s="172" customFormat="1" ht="15" customHeight="1">
      <c r="A7" s="247"/>
      <c r="B7" s="393" t="s">
        <v>163</v>
      </c>
      <c r="C7" s="394"/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251"/>
    </row>
    <row r="8" spans="1:21" s="172" customFormat="1" ht="15" customHeight="1">
      <c r="A8" s="247"/>
      <c r="B8" s="254"/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0"/>
      <c r="Q8" s="250"/>
      <c r="R8" s="250"/>
      <c r="S8" s="250"/>
      <c r="T8" s="250"/>
      <c r="U8" s="251"/>
    </row>
    <row r="9" spans="1:21" s="172" customFormat="1" ht="15" customHeight="1">
      <c r="A9" s="247"/>
      <c r="B9" s="254"/>
      <c r="C9" s="254"/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/>
      <c r="O9" s="254"/>
      <c r="P9" s="250"/>
      <c r="Q9" s="250"/>
      <c r="R9" s="250"/>
      <c r="S9" s="250"/>
      <c r="T9" s="250"/>
      <c r="U9" s="251"/>
    </row>
    <row r="10" spans="1:21" s="172" customFormat="1" ht="15" customHeight="1">
      <c r="A10" s="247"/>
      <c r="B10" s="253" t="s">
        <v>218</v>
      </c>
      <c r="C10" s="255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0"/>
      <c r="Q10" s="250"/>
      <c r="R10" s="250"/>
      <c r="S10" s="250"/>
      <c r="T10" s="250"/>
      <c r="U10" s="251"/>
    </row>
    <row r="11" spans="1:21" s="172" customFormat="1" ht="15" customHeight="1">
      <c r="A11" s="247"/>
      <c r="B11" s="385" t="s">
        <v>148</v>
      </c>
      <c r="C11" s="385"/>
      <c r="D11" s="385"/>
      <c r="E11" s="392">
        <v>70</v>
      </c>
      <c r="F11" s="392"/>
      <c r="G11" s="397">
        <v>132</v>
      </c>
      <c r="H11" s="397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1"/>
    </row>
    <row r="12" spans="1:21" s="128" customFormat="1" ht="15" customHeight="1">
      <c r="A12" s="256"/>
      <c r="B12" s="257"/>
      <c r="C12" s="385" t="s">
        <v>131</v>
      </c>
      <c r="D12" s="385"/>
      <c r="E12" s="258" t="s">
        <v>8</v>
      </c>
      <c r="F12" s="259">
        <v>36</v>
      </c>
      <c r="G12" s="396">
        <v>68</v>
      </c>
      <c r="H12" s="396"/>
      <c r="I12" s="260"/>
      <c r="J12" s="260"/>
      <c r="K12" s="260"/>
      <c r="L12" s="260"/>
      <c r="M12" s="260"/>
      <c r="N12" s="260"/>
      <c r="O12" s="260"/>
      <c r="P12" s="260"/>
      <c r="Q12" s="261"/>
      <c r="R12" s="261"/>
      <c r="S12" s="261"/>
      <c r="T12" s="261"/>
      <c r="U12" s="262"/>
    </row>
    <row r="13" spans="1:21" s="128" customFormat="1" ht="15" customHeight="1">
      <c r="A13" s="256"/>
      <c r="B13" s="257"/>
      <c r="C13" s="385" t="s">
        <v>132</v>
      </c>
      <c r="D13" s="385"/>
      <c r="E13" s="258" t="s">
        <v>135</v>
      </c>
      <c r="F13" s="259">
        <v>19</v>
      </c>
      <c r="G13" s="396">
        <v>34</v>
      </c>
      <c r="H13" s="396"/>
      <c r="I13" s="260"/>
      <c r="J13" s="260"/>
      <c r="K13" s="260"/>
      <c r="L13" s="260"/>
      <c r="M13" s="260"/>
      <c r="N13" s="260"/>
      <c r="O13" s="260"/>
      <c r="P13" s="260"/>
      <c r="Q13" s="261"/>
      <c r="R13" s="261"/>
      <c r="S13" s="261"/>
      <c r="T13" s="261"/>
      <c r="U13" s="262"/>
    </row>
    <row r="14" spans="1:21" s="128" customFormat="1" ht="15" customHeight="1">
      <c r="A14" s="256"/>
      <c r="B14" s="257"/>
      <c r="C14" s="385" t="s">
        <v>133</v>
      </c>
      <c r="D14" s="385"/>
      <c r="E14" s="258" t="s">
        <v>135</v>
      </c>
      <c r="F14" s="259">
        <v>12</v>
      </c>
      <c r="G14" s="396">
        <v>24</v>
      </c>
      <c r="H14" s="396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2"/>
    </row>
    <row r="15" spans="1:21" s="128" customFormat="1" ht="15" customHeight="1">
      <c r="A15" s="256"/>
      <c r="B15" s="257"/>
      <c r="C15" s="385" t="s">
        <v>134</v>
      </c>
      <c r="D15" s="385"/>
      <c r="E15" s="258" t="s">
        <v>135</v>
      </c>
      <c r="F15" s="259">
        <v>3</v>
      </c>
      <c r="G15" s="396">
        <v>6</v>
      </c>
      <c r="H15" s="396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2"/>
    </row>
    <row r="16" spans="1:21" s="128" customFormat="1" ht="15" customHeight="1">
      <c r="A16" s="263"/>
      <c r="B16" s="385" t="s">
        <v>149</v>
      </c>
      <c r="C16" s="385"/>
      <c r="D16" s="385"/>
      <c r="E16" s="392">
        <v>13</v>
      </c>
      <c r="F16" s="392"/>
      <c r="G16" s="397">
        <v>26</v>
      </c>
      <c r="H16" s="397"/>
      <c r="I16" s="264"/>
      <c r="J16" s="265"/>
      <c r="K16" s="265"/>
      <c r="L16" s="265"/>
      <c r="M16" s="265"/>
      <c r="N16" s="266"/>
      <c r="O16" s="266"/>
      <c r="P16" s="266"/>
      <c r="Q16" s="261"/>
      <c r="R16" s="261"/>
      <c r="S16" s="261"/>
      <c r="T16" s="261"/>
      <c r="U16" s="262"/>
    </row>
    <row r="17" spans="1:21" s="128" customFormat="1" ht="15" customHeight="1">
      <c r="A17" s="263"/>
      <c r="B17" s="264"/>
      <c r="C17" s="385" t="s">
        <v>138</v>
      </c>
      <c r="D17" s="385"/>
      <c r="E17" s="385"/>
      <c r="F17" s="385"/>
      <c r="G17" s="264" t="s">
        <v>8</v>
      </c>
      <c r="H17" s="398">
        <v>2</v>
      </c>
      <c r="I17" s="398"/>
      <c r="J17" s="395">
        <v>4</v>
      </c>
      <c r="K17" s="395"/>
      <c r="L17" s="265"/>
      <c r="M17" s="265"/>
      <c r="N17" s="266"/>
      <c r="O17" s="266"/>
      <c r="P17" s="266"/>
      <c r="Q17" s="261"/>
      <c r="R17" s="261"/>
      <c r="S17" s="261"/>
      <c r="T17" s="261"/>
      <c r="U17" s="262"/>
    </row>
    <row r="18" spans="1:21" s="128" customFormat="1" ht="15" customHeight="1">
      <c r="A18" s="263"/>
      <c r="B18" s="264"/>
      <c r="C18" s="385" t="s">
        <v>140</v>
      </c>
      <c r="D18" s="385"/>
      <c r="E18" s="385"/>
      <c r="F18" s="385"/>
      <c r="G18" s="264" t="s">
        <v>136</v>
      </c>
      <c r="H18" s="398">
        <v>2</v>
      </c>
      <c r="I18" s="398"/>
      <c r="J18" s="395">
        <v>4</v>
      </c>
      <c r="K18" s="395"/>
      <c r="L18" s="265"/>
      <c r="M18" s="265"/>
      <c r="N18" s="266"/>
      <c r="O18" s="266"/>
      <c r="P18" s="266"/>
      <c r="Q18" s="261"/>
      <c r="R18" s="261"/>
      <c r="S18" s="261"/>
      <c r="T18" s="261"/>
      <c r="U18" s="262"/>
    </row>
    <row r="19" spans="1:21" s="128" customFormat="1" ht="15" customHeight="1">
      <c r="A19" s="263"/>
      <c r="B19" s="264"/>
      <c r="C19" s="385" t="s">
        <v>142</v>
      </c>
      <c r="D19" s="385"/>
      <c r="E19" s="385"/>
      <c r="F19" s="385"/>
      <c r="G19" s="264" t="s">
        <v>135</v>
      </c>
      <c r="H19" s="398">
        <v>1</v>
      </c>
      <c r="I19" s="398"/>
      <c r="J19" s="395">
        <v>2</v>
      </c>
      <c r="K19" s="395"/>
      <c r="L19" s="265"/>
      <c r="M19" s="265"/>
      <c r="N19" s="266"/>
      <c r="O19" s="266"/>
      <c r="P19" s="266"/>
      <c r="Q19" s="261"/>
      <c r="R19" s="261"/>
      <c r="S19" s="261"/>
      <c r="T19" s="261"/>
      <c r="U19" s="262"/>
    </row>
    <row r="20" spans="1:21" s="128" customFormat="1" ht="15" customHeight="1">
      <c r="A20" s="263"/>
      <c r="B20" s="264"/>
      <c r="C20" s="385" t="s">
        <v>144</v>
      </c>
      <c r="D20" s="385"/>
      <c r="E20" s="385"/>
      <c r="F20" s="385"/>
      <c r="G20" s="264" t="s">
        <v>135</v>
      </c>
      <c r="H20" s="398">
        <v>1</v>
      </c>
      <c r="I20" s="398"/>
      <c r="J20" s="395">
        <v>2</v>
      </c>
      <c r="K20" s="395"/>
      <c r="L20" s="265"/>
      <c r="M20" s="265"/>
      <c r="N20" s="266"/>
      <c r="O20" s="266"/>
      <c r="P20" s="266"/>
      <c r="Q20" s="261"/>
      <c r="R20" s="261"/>
      <c r="S20" s="261"/>
      <c r="T20" s="261"/>
      <c r="U20" s="262"/>
    </row>
    <row r="21" spans="1:21" s="128" customFormat="1" ht="15" customHeight="1">
      <c r="A21" s="263"/>
      <c r="B21" s="261"/>
      <c r="C21" s="385" t="s">
        <v>146</v>
      </c>
      <c r="D21" s="385"/>
      <c r="E21" s="385"/>
      <c r="F21" s="385"/>
      <c r="G21" s="267" t="s">
        <v>135</v>
      </c>
      <c r="H21" s="398">
        <v>7</v>
      </c>
      <c r="I21" s="398"/>
      <c r="J21" s="395">
        <v>14</v>
      </c>
      <c r="K21" s="395"/>
      <c r="L21" s="268"/>
      <c r="M21" s="268"/>
      <c r="N21" s="266"/>
      <c r="O21" s="266"/>
      <c r="P21" s="266"/>
      <c r="Q21" s="261"/>
      <c r="R21" s="261"/>
      <c r="S21" s="261"/>
      <c r="T21" s="261"/>
      <c r="U21" s="262"/>
    </row>
    <row r="22" spans="1:21" s="128" customFormat="1" ht="15" customHeight="1">
      <c r="A22" s="263"/>
      <c r="B22" s="261"/>
      <c r="C22" s="383" t="s">
        <v>147</v>
      </c>
      <c r="D22" s="383"/>
      <c r="E22" s="384">
        <v>83</v>
      </c>
      <c r="F22" s="384"/>
      <c r="G22" s="399">
        <v>158</v>
      </c>
      <c r="H22" s="399"/>
      <c r="I22" s="264"/>
      <c r="J22" s="265"/>
      <c r="K22" s="265"/>
      <c r="L22" s="265"/>
      <c r="M22" s="265"/>
      <c r="N22" s="266"/>
      <c r="O22" s="266"/>
      <c r="P22" s="266"/>
      <c r="Q22" s="261"/>
      <c r="R22" s="261"/>
      <c r="S22" s="261"/>
      <c r="T22" s="261"/>
      <c r="U22" s="262"/>
    </row>
    <row r="23" spans="1:21" s="128" customFormat="1" ht="15" customHeight="1">
      <c r="A23" s="263"/>
      <c r="B23" s="257"/>
      <c r="C23" s="257"/>
      <c r="D23" s="257"/>
      <c r="E23" s="252"/>
      <c r="F23" s="265"/>
      <c r="G23" s="261"/>
      <c r="H23" s="261"/>
      <c r="I23" s="261"/>
      <c r="J23" s="261"/>
      <c r="K23" s="261"/>
      <c r="L23" s="261"/>
      <c r="M23" s="261"/>
      <c r="N23" s="266"/>
      <c r="O23" s="266"/>
      <c r="P23" s="266"/>
      <c r="Q23" s="261"/>
      <c r="R23" s="261"/>
      <c r="S23" s="261"/>
      <c r="T23" s="261"/>
      <c r="U23" s="262"/>
    </row>
    <row r="24" spans="1:21" s="128" customFormat="1" ht="15" customHeight="1">
      <c r="A24" s="263"/>
      <c r="B24" s="250" t="s">
        <v>219</v>
      </c>
      <c r="C24" s="265"/>
      <c r="D24" s="265"/>
      <c r="E24" s="252"/>
      <c r="F24" s="265"/>
      <c r="G24" s="261"/>
      <c r="H24" s="261"/>
      <c r="I24" s="261"/>
      <c r="J24" s="261"/>
      <c r="K24" s="261"/>
      <c r="L24" s="261"/>
      <c r="M24" s="261"/>
      <c r="N24" s="266"/>
      <c r="O24" s="266"/>
      <c r="P24" s="266"/>
      <c r="Q24" s="261"/>
      <c r="R24" s="261"/>
      <c r="S24" s="261"/>
      <c r="T24" s="261"/>
      <c r="U24" s="262"/>
    </row>
    <row r="25" spans="1:21" s="128" customFormat="1" ht="15" customHeight="1">
      <c r="A25" s="263"/>
      <c r="B25" s="257"/>
      <c r="C25" s="250"/>
      <c r="D25" s="269"/>
      <c r="E25" s="250"/>
      <c r="F25" s="252"/>
      <c r="G25" s="261"/>
      <c r="H25" s="261"/>
      <c r="I25" s="261"/>
      <c r="J25" s="261"/>
      <c r="K25" s="261"/>
      <c r="L25" s="261"/>
      <c r="M25" s="261"/>
      <c r="N25" s="266"/>
      <c r="O25" s="266"/>
      <c r="P25" s="266"/>
      <c r="Q25" s="261"/>
      <c r="R25" s="261"/>
      <c r="S25" s="261"/>
      <c r="T25" s="261"/>
      <c r="U25" s="262"/>
    </row>
    <row r="26" spans="1:21" s="172" customFormat="1" ht="15" customHeight="1">
      <c r="A26" s="247"/>
      <c r="B26" s="253" t="s">
        <v>41</v>
      </c>
      <c r="C26" s="250"/>
      <c r="D26" s="250"/>
      <c r="E26" s="250"/>
      <c r="F26" s="270"/>
      <c r="G26" s="252"/>
      <c r="H26" s="252"/>
      <c r="I26" s="252"/>
      <c r="J26" s="252"/>
      <c r="K26" s="252"/>
      <c r="L26" s="252"/>
      <c r="M26" s="252"/>
      <c r="N26" s="252"/>
      <c r="O26" s="252"/>
      <c r="P26" s="252"/>
      <c r="Q26" s="250"/>
      <c r="R26" s="250"/>
      <c r="S26" s="250"/>
      <c r="T26" s="250"/>
      <c r="U26" s="251"/>
    </row>
    <row r="27" spans="1:21" s="172" customFormat="1" ht="15" customHeight="1">
      <c r="A27" s="247"/>
      <c r="B27" s="250" t="s">
        <v>220</v>
      </c>
      <c r="C27" s="250"/>
      <c r="D27" s="250"/>
      <c r="E27" s="250"/>
      <c r="F27" s="269"/>
      <c r="G27" s="250"/>
      <c r="H27" s="250"/>
      <c r="I27" s="250"/>
      <c r="J27" s="250"/>
      <c r="K27" s="250"/>
      <c r="L27" s="250"/>
      <c r="M27" s="250"/>
      <c r="N27" s="250"/>
      <c r="O27" s="270"/>
      <c r="P27" s="250"/>
      <c r="Q27" s="250"/>
      <c r="R27" s="250"/>
      <c r="S27" s="250"/>
      <c r="T27" s="250"/>
      <c r="U27" s="251"/>
    </row>
    <row r="28" spans="1:21" s="172" customFormat="1" ht="15" customHeight="1">
      <c r="A28" s="247"/>
      <c r="B28" s="250" t="s">
        <v>62</v>
      </c>
      <c r="C28" s="250"/>
      <c r="D28" s="250"/>
      <c r="E28" s="250"/>
      <c r="F28" s="250"/>
      <c r="G28" s="252"/>
      <c r="H28" s="252"/>
      <c r="I28" s="252"/>
      <c r="J28" s="252"/>
      <c r="K28" s="252"/>
      <c r="L28" s="252"/>
      <c r="M28" s="252"/>
      <c r="N28" s="252"/>
      <c r="O28" s="270"/>
      <c r="P28" s="250"/>
      <c r="Q28" s="250"/>
      <c r="R28" s="250"/>
      <c r="S28" s="250"/>
      <c r="T28" s="250"/>
      <c r="U28" s="251"/>
    </row>
    <row r="29" spans="1:21" s="172" customFormat="1" ht="15" customHeight="1">
      <c r="A29" s="247"/>
      <c r="B29" s="250" t="s">
        <v>40</v>
      </c>
      <c r="C29" s="250"/>
      <c r="D29" s="250"/>
      <c r="E29" s="250"/>
      <c r="F29" s="250"/>
      <c r="G29" s="270"/>
      <c r="H29" s="270"/>
      <c r="I29" s="270"/>
      <c r="J29" s="270"/>
      <c r="K29" s="270"/>
      <c r="L29" s="270"/>
      <c r="M29" s="270"/>
      <c r="N29" s="270"/>
      <c r="O29" s="270"/>
      <c r="P29" s="250"/>
      <c r="Q29" s="250"/>
      <c r="R29" s="250"/>
      <c r="S29" s="250"/>
      <c r="T29" s="250"/>
      <c r="U29" s="251"/>
    </row>
    <row r="30" spans="1:21" s="172" customFormat="1" ht="15" customHeight="1">
      <c r="A30" s="247"/>
      <c r="B30" s="250" t="s">
        <v>221</v>
      </c>
      <c r="C30" s="250"/>
      <c r="D30" s="250"/>
      <c r="E30" s="250"/>
      <c r="F30" s="250"/>
      <c r="G30" s="269"/>
      <c r="H30" s="269"/>
      <c r="I30" s="270"/>
      <c r="J30" s="270"/>
      <c r="K30" s="270"/>
      <c r="L30" s="270"/>
      <c r="M30" s="270"/>
      <c r="N30" s="270"/>
      <c r="O30" s="270"/>
      <c r="P30" s="250"/>
      <c r="Q30" s="250"/>
      <c r="R30" s="250"/>
      <c r="S30" s="250"/>
      <c r="T30" s="250"/>
      <c r="U30" s="251"/>
    </row>
    <row r="31" spans="1:21" s="172" customFormat="1" ht="15" customHeight="1">
      <c r="A31" s="247"/>
      <c r="B31" s="250" t="s">
        <v>222</v>
      </c>
      <c r="C31" s="250"/>
      <c r="D31" s="250"/>
      <c r="E31" s="250"/>
      <c r="F31" s="250"/>
      <c r="G31" s="252"/>
      <c r="H31" s="252"/>
      <c r="I31" s="270"/>
      <c r="J31" s="270"/>
      <c r="K31" s="270"/>
      <c r="L31" s="270"/>
      <c r="M31" s="270"/>
      <c r="N31" s="270"/>
      <c r="O31" s="270"/>
      <c r="P31" s="250"/>
      <c r="Q31" s="250"/>
      <c r="R31" s="250"/>
      <c r="S31" s="250"/>
      <c r="T31" s="250"/>
      <c r="U31" s="251"/>
    </row>
    <row r="32" spans="1:21" s="172" customFormat="1" ht="15" customHeight="1">
      <c r="A32" s="247"/>
      <c r="B32" s="250" t="s">
        <v>63</v>
      </c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1"/>
    </row>
    <row r="33" spans="1:21" s="172" customFormat="1" ht="15" customHeight="1">
      <c r="A33" s="247"/>
      <c r="B33" s="250" t="s">
        <v>39</v>
      </c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1"/>
    </row>
    <row r="34" spans="1:21" s="172" customFormat="1" ht="15" customHeight="1">
      <c r="A34" s="247"/>
      <c r="B34" s="254"/>
      <c r="C34" s="254"/>
      <c r="D34" s="254"/>
      <c r="E34" s="254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1"/>
    </row>
    <row r="35" spans="1:21" s="172" customFormat="1" ht="15" customHeight="1">
      <c r="A35" s="247"/>
      <c r="B35" s="253" t="s">
        <v>223</v>
      </c>
      <c r="C35" s="250"/>
      <c r="D35" s="250"/>
      <c r="E35" s="254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1"/>
    </row>
    <row r="36" spans="1:21" s="172" customFormat="1" ht="15" customHeight="1">
      <c r="A36" s="247"/>
      <c r="B36" s="254"/>
      <c r="C36" s="254"/>
      <c r="D36" s="254"/>
      <c r="E36" s="254"/>
      <c r="F36" s="254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1"/>
    </row>
    <row r="37" spans="1:21" s="172" customFormat="1" ht="15" customHeight="1">
      <c r="A37" s="247"/>
      <c r="B37" s="254"/>
      <c r="C37" s="254"/>
      <c r="D37" s="254"/>
      <c r="E37" s="254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1"/>
    </row>
    <row r="38" spans="1:21" s="172" customFormat="1" ht="15" customHeight="1">
      <c r="A38" s="247"/>
      <c r="B38" s="253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1"/>
    </row>
    <row r="39" spans="1:21" s="172" customFormat="1" ht="15" customHeight="1" thickBot="1">
      <c r="A39" s="271"/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2"/>
      <c r="T39" s="272"/>
      <c r="U39" s="273"/>
    </row>
    <row r="40" spans="1:21" ht="20.100000000000001" customHeight="1">
      <c r="A40" s="172"/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</row>
    <row r="41" spans="1:21" ht="20.100000000000001" customHeight="1">
      <c r="A41" s="172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</row>
    <row r="42" spans="1:21" ht="20.100000000000001" customHeight="1">
      <c r="A42" s="172"/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</row>
    <row r="43" spans="1:21" ht="20.100000000000001" customHeight="1">
      <c r="A43" s="172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</row>
    <row r="44" spans="1:21" ht="20.100000000000001" customHeight="1">
      <c r="A44" s="172"/>
      <c r="B44" s="172"/>
      <c r="C44" s="172"/>
      <c r="D44" s="172"/>
      <c r="E44" s="173"/>
      <c r="F44" s="173"/>
      <c r="G44" s="172"/>
      <c r="H44" s="172"/>
      <c r="I44" s="172"/>
      <c r="J44" s="172"/>
      <c r="K44" s="172"/>
      <c r="L44" s="172"/>
      <c r="M44" s="172"/>
      <c r="N44" s="172"/>
      <c r="O44" s="172"/>
      <c r="P44" s="172"/>
    </row>
    <row r="45" spans="1:21" ht="20.100000000000001" customHeight="1">
      <c r="A45" s="172"/>
      <c r="B45" s="172"/>
      <c r="C45" s="172"/>
      <c r="D45" s="172"/>
      <c r="E45" s="173"/>
      <c r="F45" s="173"/>
      <c r="G45" s="172"/>
      <c r="H45" s="172"/>
      <c r="I45" s="172"/>
      <c r="J45" s="172"/>
      <c r="K45" s="172"/>
      <c r="L45" s="172"/>
      <c r="M45" s="172"/>
      <c r="N45" s="172"/>
      <c r="O45" s="172"/>
      <c r="P45" s="172"/>
    </row>
    <row r="46" spans="1:21" ht="20.100000000000001" customHeight="1">
      <c r="E46" s="173"/>
      <c r="F46" s="173"/>
      <c r="G46" s="172"/>
    </row>
  </sheetData>
  <mergeCells count="34">
    <mergeCell ref="J21:K21"/>
    <mergeCell ref="H20:I20"/>
    <mergeCell ref="H21:I21"/>
    <mergeCell ref="G16:H16"/>
    <mergeCell ref="G22:H22"/>
    <mergeCell ref="J19:K19"/>
    <mergeCell ref="J20:K20"/>
    <mergeCell ref="H18:I18"/>
    <mergeCell ref="H19:I19"/>
    <mergeCell ref="A1:U2"/>
    <mergeCell ref="E11:F11"/>
    <mergeCell ref="C17:F17"/>
    <mergeCell ref="C18:F18"/>
    <mergeCell ref="B7:T7"/>
    <mergeCell ref="E16:F16"/>
    <mergeCell ref="J17:K17"/>
    <mergeCell ref="J18:K18"/>
    <mergeCell ref="B11:D11"/>
    <mergeCell ref="G12:H12"/>
    <mergeCell ref="G13:H13"/>
    <mergeCell ref="G14:H14"/>
    <mergeCell ref="G11:H11"/>
    <mergeCell ref="H17:I17"/>
    <mergeCell ref="G15:H15"/>
    <mergeCell ref="C22:D22"/>
    <mergeCell ref="E22:F22"/>
    <mergeCell ref="C12:D12"/>
    <mergeCell ref="C13:D13"/>
    <mergeCell ref="C14:D14"/>
    <mergeCell ref="C15:D15"/>
    <mergeCell ref="C20:F20"/>
    <mergeCell ref="C19:F19"/>
    <mergeCell ref="B16:D16"/>
    <mergeCell ref="C21:F21"/>
  </mergeCells>
  <phoneticPr fontId="1" type="noConversion"/>
  <printOptions horizontalCentered="1"/>
  <pageMargins left="0.70866141732283472" right="0.47244094488188981" top="0.6692913385826772" bottom="0.35433070866141736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8"/>
  <sheetViews>
    <sheetView view="pageBreakPreview" zoomScale="90" zoomScaleNormal="100" zoomScaleSheetLayoutView="90" workbookViewId="0">
      <selection sqref="A1:P17"/>
    </sheetView>
  </sheetViews>
  <sheetFormatPr defaultRowHeight="20.100000000000001" customHeight="1"/>
  <cols>
    <col min="1" max="1" width="28.33203125" style="174" customWidth="1"/>
    <col min="2" max="15" width="6.77734375" style="174" customWidth="1"/>
    <col min="16" max="16" width="17.77734375" style="174" customWidth="1"/>
    <col min="17" max="16384" width="8.88671875" style="174"/>
  </cols>
  <sheetData>
    <row r="1" spans="1:16" ht="23.1" customHeight="1">
      <c r="A1" s="400" t="s">
        <v>46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2"/>
    </row>
    <row r="2" spans="1:16" ht="23.1" customHeight="1">
      <c r="A2" s="403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5"/>
    </row>
    <row r="3" spans="1:16" ht="23.1" customHeight="1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</row>
    <row r="4" spans="1:16" s="171" customFormat="1" ht="24.95" customHeight="1">
      <c r="A4" s="275" t="s">
        <v>233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</row>
    <row r="5" spans="1:16" s="171" customFormat="1" ht="23.1" customHeight="1">
      <c r="A5" s="406" t="s">
        <v>47</v>
      </c>
      <c r="B5" s="406" t="s">
        <v>227</v>
      </c>
      <c r="C5" s="406"/>
      <c r="D5" s="406"/>
      <c r="E5" s="406"/>
      <c r="F5" s="406"/>
      <c r="G5" s="406"/>
      <c r="H5" s="406"/>
      <c r="I5" s="406"/>
      <c r="J5" s="406"/>
      <c r="K5" s="406"/>
      <c r="L5" s="406"/>
      <c r="M5" s="406"/>
      <c r="N5" s="406"/>
      <c r="O5" s="406"/>
      <c r="P5" s="406" t="s">
        <v>24</v>
      </c>
    </row>
    <row r="6" spans="1:16" s="171" customFormat="1" ht="23.1" customHeight="1">
      <c r="A6" s="406"/>
      <c r="B6" s="114">
        <v>1</v>
      </c>
      <c r="C6" s="114">
        <v>20</v>
      </c>
      <c r="D6" s="114">
        <v>40</v>
      </c>
      <c r="E6" s="114">
        <v>60</v>
      </c>
      <c r="F6" s="114">
        <v>80</v>
      </c>
      <c r="G6" s="114">
        <v>100</v>
      </c>
      <c r="H6" s="114">
        <v>120</v>
      </c>
      <c r="I6" s="114">
        <v>140</v>
      </c>
      <c r="J6" s="114">
        <v>160</v>
      </c>
      <c r="K6" s="114">
        <v>180</v>
      </c>
      <c r="L6" s="114">
        <v>200</v>
      </c>
      <c r="M6" s="114">
        <v>220</v>
      </c>
      <c r="N6" s="114">
        <v>240</v>
      </c>
      <c r="O6" s="114">
        <v>255</v>
      </c>
      <c r="P6" s="406"/>
    </row>
    <row r="7" spans="1:16" s="171" customFormat="1" ht="39.950000000000003" customHeight="1">
      <c r="A7" s="113" t="s">
        <v>48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3"/>
    </row>
    <row r="8" spans="1:16" s="171" customFormat="1" ht="39.950000000000003" customHeight="1">
      <c r="A8" s="274" t="s">
        <v>225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3"/>
    </row>
    <row r="9" spans="1:16" s="171" customFormat="1" ht="39.950000000000003" customHeight="1">
      <c r="A9" s="274" t="s">
        <v>226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3"/>
    </row>
    <row r="10" spans="1:16" s="171" customFormat="1" ht="39.950000000000003" customHeight="1">
      <c r="A10" s="228" t="s">
        <v>224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3"/>
    </row>
    <row r="11" spans="1:16" s="171" customFormat="1" ht="39.950000000000003" customHeight="1">
      <c r="A11" s="111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3"/>
    </row>
    <row r="12" spans="1:16" s="171" customFormat="1" ht="39.950000000000003" customHeight="1">
      <c r="A12" s="111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3"/>
    </row>
    <row r="13" spans="1:16" s="171" customFormat="1" ht="39.950000000000003" customHeight="1">
      <c r="A13" s="111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3"/>
    </row>
    <row r="14" spans="1:16" s="171" customFormat="1" ht="39.950000000000003" customHeight="1">
      <c r="A14" s="111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3"/>
    </row>
    <row r="15" spans="1:16" s="171" customFormat="1" ht="39.950000000000003" customHeight="1">
      <c r="A15" s="113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3"/>
    </row>
    <row r="16" spans="1:16" s="171" customFormat="1" ht="39.950000000000003" customHeight="1">
      <c r="A16" s="113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3"/>
    </row>
    <row r="17" spans="1:16" s="171" customFormat="1" ht="39.950000000000003" customHeight="1">
      <c r="A17" s="113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3"/>
    </row>
    <row r="18" spans="1:16" s="171" customFormat="1" ht="39.950000000000003" customHeight="1">
      <c r="A18" s="175"/>
      <c r="B18" s="176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5"/>
    </row>
  </sheetData>
  <mergeCells count="4">
    <mergeCell ref="A1:P2"/>
    <mergeCell ref="A5:A6"/>
    <mergeCell ref="B5:O5"/>
    <mergeCell ref="P5:P6"/>
  </mergeCells>
  <phoneticPr fontId="1" type="noConversion"/>
  <pageMargins left="0.39370078740157483" right="0.39370078740157483" top="0.47244094488188981" bottom="0.39370078740157483" header="0.11811023622047245" footer="0.19685039370078741"/>
  <pageSetup paperSize="9" scale="85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67"/>
  <sheetViews>
    <sheetView showGridLines="0" tabSelected="1" view="pageBreakPreview" topLeftCell="A18" zoomScaleNormal="100" zoomScaleSheetLayoutView="100" workbookViewId="0">
      <selection activeCell="E37" sqref="E37"/>
    </sheetView>
  </sheetViews>
  <sheetFormatPr defaultRowHeight="13.5"/>
  <cols>
    <col min="1" max="1" width="4.77734375" style="37" customWidth="1"/>
    <col min="2" max="2" width="18.77734375" style="36" customWidth="1"/>
    <col min="3" max="3" width="19.6640625" style="36" customWidth="1"/>
    <col min="4" max="4" width="6.109375" style="35" customWidth="1"/>
    <col min="5" max="5" width="7.21875" style="33" bestFit="1" customWidth="1"/>
    <col min="6" max="12" width="10.77734375" style="109" customWidth="1"/>
    <col min="13" max="13" width="7.33203125" style="36" customWidth="1"/>
    <col min="14" max="14" width="16.109375" style="110" customWidth="1"/>
    <col min="15" max="15" width="12.44140625" style="110" bestFit="1" customWidth="1"/>
    <col min="16" max="16" width="7.21875" style="110" bestFit="1" customWidth="1"/>
    <col min="17" max="19" width="8.88671875" style="110"/>
    <col min="20" max="20" width="15.88671875" style="110" bestFit="1" customWidth="1"/>
    <col min="21" max="22" width="8.88671875" style="110"/>
    <col min="23" max="16384" width="8.88671875" style="109"/>
  </cols>
  <sheetData>
    <row r="1" spans="1:28" ht="22.5" customHeight="1">
      <c r="A1" s="413" t="s">
        <v>166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</row>
    <row r="2" spans="1:28" ht="20.100000000000001" customHeight="1" thickBot="1">
      <c r="A2" s="1" t="s">
        <v>234</v>
      </c>
      <c r="B2" s="108"/>
      <c r="C2" s="107"/>
      <c r="D2" s="107"/>
      <c r="E2" s="106"/>
      <c r="F2" s="105"/>
      <c r="G2" s="105"/>
      <c r="H2" s="105"/>
      <c r="I2" s="105"/>
      <c r="J2" s="105"/>
      <c r="K2" s="105"/>
      <c r="L2" s="105"/>
      <c r="M2" s="107"/>
    </row>
    <row r="3" spans="1:28" s="103" customFormat="1" ht="18" customHeight="1">
      <c r="A3" s="418" t="s">
        <v>9</v>
      </c>
      <c r="B3" s="407" t="s">
        <v>26</v>
      </c>
      <c r="C3" s="407" t="s">
        <v>10</v>
      </c>
      <c r="D3" s="407" t="s">
        <v>2</v>
      </c>
      <c r="E3" s="416" t="s">
        <v>11</v>
      </c>
      <c r="F3" s="409" t="s">
        <v>13</v>
      </c>
      <c r="G3" s="410"/>
      <c r="H3" s="409" t="s">
        <v>12</v>
      </c>
      <c r="I3" s="410"/>
      <c r="J3" s="409" t="s">
        <v>14</v>
      </c>
      <c r="K3" s="410"/>
      <c r="L3" s="411" t="s">
        <v>25</v>
      </c>
      <c r="M3" s="414" t="s">
        <v>15</v>
      </c>
      <c r="N3" s="104"/>
      <c r="O3" s="104"/>
      <c r="P3" s="104"/>
      <c r="Q3" s="104"/>
      <c r="R3" s="104"/>
      <c r="S3" s="104"/>
      <c r="T3" s="104"/>
      <c r="U3" s="104"/>
      <c r="V3" s="104"/>
      <c r="AA3" s="102"/>
      <c r="AB3" s="101"/>
    </row>
    <row r="4" spans="1:28" s="103" customFormat="1" ht="18" customHeight="1" thickBot="1">
      <c r="A4" s="419"/>
      <c r="B4" s="408"/>
      <c r="C4" s="408"/>
      <c r="D4" s="408"/>
      <c r="E4" s="417"/>
      <c r="F4" s="184" t="s">
        <v>0</v>
      </c>
      <c r="G4" s="184" t="s">
        <v>1</v>
      </c>
      <c r="H4" s="184" t="s">
        <v>0</v>
      </c>
      <c r="I4" s="184" t="s">
        <v>1</v>
      </c>
      <c r="J4" s="184" t="s">
        <v>0</v>
      </c>
      <c r="K4" s="100" t="s">
        <v>16</v>
      </c>
      <c r="L4" s="412"/>
      <c r="M4" s="415"/>
      <c r="N4" s="104"/>
      <c r="O4" s="104"/>
      <c r="P4" s="104"/>
      <c r="Q4" s="104"/>
      <c r="R4" s="104"/>
      <c r="S4" s="104"/>
      <c r="T4" s="104"/>
      <c r="U4" s="104"/>
      <c r="V4" s="104"/>
      <c r="AA4" s="102"/>
      <c r="AB4" s="101"/>
    </row>
    <row r="5" spans="1:28" s="103" customFormat="1" ht="20.100000000000001" customHeight="1">
      <c r="A5" s="99" t="s">
        <v>235</v>
      </c>
      <c r="B5" s="98"/>
      <c r="C5" s="98"/>
      <c r="D5" s="98"/>
      <c r="E5" s="97"/>
      <c r="F5" s="96"/>
      <c r="G5" s="95"/>
      <c r="H5" s="95"/>
      <c r="I5" s="95">
        <v>88983400</v>
      </c>
      <c r="J5" s="95"/>
      <c r="K5" s="95"/>
      <c r="L5" s="95">
        <v>88983400</v>
      </c>
      <c r="M5" s="94"/>
      <c r="N5" s="207">
        <f>SUMIF(H5:H31,"", I5:I31)-I30-I5</f>
        <v>8089400</v>
      </c>
      <c r="O5" s="207"/>
      <c r="P5" s="104"/>
      <c r="Q5" s="104"/>
      <c r="R5" s="104"/>
      <c r="S5" s="104"/>
      <c r="T5" s="104"/>
      <c r="U5" s="104"/>
      <c r="V5" s="104"/>
      <c r="AA5" s="102"/>
      <c r="AB5" s="101"/>
    </row>
    <row r="6" spans="1:28" s="103" customFormat="1" ht="20.100000000000001" customHeight="1">
      <c r="A6" s="90" t="s">
        <v>236</v>
      </c>
      <c r="B6" s="89"/>
      <c r="C6" s="89"/>
      <c r="D6" s="89"/>
      <c r="E6" s="87"/>
      <c r="F6" s="86"/>
      <c r="G6" s="86"/>
      <c r="H6" s="86"/>
      <c r="I6" s="86"/>
      <c r="J6" s="86"/>
      <c r="K6" s="86"/>
      <c r="L6" s="92"/>
      <c r="M6" s="84"/>
      <c r="N6" s="207"/>
      <c r="O6" s="207"/>
      <c r="P6" s="104"/>
      <c r="Q6" s="104"/>
      <c r="R6" s="104"/>
      <c r="S6" s="104"/>
      <c r="T6" s="104"/>
      <c r="U6" s="104"/>
      <c r="V6" s="104"/>
      <c r="AA6" s="102"/>
      <c r="AB6" s="101"/>
    </row>
    <row r="7" spans="1:28" s="103" customFormat="1" ht="20.100000000000001" customHeight="1">
      <c r="A7" s="90" t="s">
        <v>237</v>
      </c>
      <c r="B7" s="89"/>
      <c r="C7" s="89"/>
      <c r="D7" s="89"/>
      <c r="E7" s="87"/>
      <c r="F7" s="86"/>
      <c r="G7" s="86"/>
      <c r="H7" s="86"/>
      <c r="I7" s="86"/>
      <c r="J7" s="86"/>
      <c r="K7" s="86"/>
      <c r="L7" s="92"/>
      <c r="M7" s="84"/>
      <c r="N7" s="207"/>
      <c r="O7" s="207"/>
      <c r="P7" s="104"/>
      <c r="Q7" s="104"/>
      <c r="R7" s="104"/>
      <c r="S7" s="104"/>
      <c r="T7" s="104"/>
      <c r="U7" s="104"/>
      <c r="V7" s="104"/>
      <c r="AA7" s="102"/>
      <c r="AB7" s="101"/>
    </row>
    <row r="8" spans="1:28" s="103" customFormat="1" ht="20.100000000000001" customHeight="1">
      <c r="A8" s="90" t="s">
        <v>238</v>
      </c>
      <c r="B8" s="89"/>
      <c r="C8" s="89"/>
      <c r="D8" s="89"/>
      <c r="E8" s="87"/>
      <c r="F8" s="86"/>
      <c r="G8" s="86"/>
      <c r="H8" s="85"/>
      <c r="I8" s="91"/>
      <c r="J8" s="86"/>
      <c r="K8" s="86"/>
      <c r="L8" s="92"/>
      <c r="M8" s="84"/>
      <c r="N8" s="207"/>
      <c r="O8" s="207"/>
      <c r="P8" s="104"/>
      <c r="Q8" s="104"/>
      <c r="R8" s="104"/>
      <c r="S8" s="104"/>
      <c r="T8" s="104"/>
      <c r="U8" s="104"/>
      <c r="V8" s="104"/>
      <c r="AA8" s="102"/>
      <c r="AB8" s="101"/>
    </row>
    <row r="9" spans="1:28" s="103" customFormat="1" ht="20.100000000000001" customHeight="1">
      <c r="A9" s="90" t="s">
        <v>239</v>
      </c>
      <c r="B9" s="89"/>
      <c r="C9" s="89"/>
      <c r="D9" s="89"/>
      <c r="E9" s="87"/>
      <c r="F9" s="86"/>
      <c r="G9" s="86"/>
      <c r="H9" s="85"/>
      <c r="I9" s="91"/>
      <c r="J9" s="86"/>
      <c r="K9" s="86"/>
      <c r="L9" s="92"/>
      <c r="M9" s="84"/>
      <c r="N9" s="207"/>
      <c r="O9" s="207"/>
      <c r="P9" s="104"/>
      <c r="Q9" s="104"/>
      <c r="R9" s="104"/>
      <c r="S9" s="104"/>
      <c r="T9" s="104"/>
      <c r="U9" s="104"/>
      <c r="V9" s="104"/>
      <c r="AA9" s="102"/>
      <c r="AB9" s="101"/>
    </row>
    <row r="10" spans="1:28" s="103" customFormat="1" ht="20.100000000000001" customHeight="1">
      <c r="A10" s="90" t="s">
        <v>240</v>
      </c>
      <c r="B10" s="89"/>
      <c r="C10" s="89"/>
      <c r="D10" s="89"/>
      <c r="E10" s="87"/>
      <c r="F10" s="86"/>
      <c r="G10" s="86"/>
      <c r="H10" s="85"/>
      <c r="I10" s="91"/>
      <c r="J10" s="86"/>
      <c r="K10" s="86"/>
      <c r="L10" s="92"/>
      <c r="M10" s="84"/>
      <c r="N10" s="207"/>
      <c r="O10" s="207"/>
      <c r="P10" s="104"/>
      <c r="Q10" s="104"/>
      <c r="R10" s="104"/>
      <c r="S10" s="104"/>
      <c r="T10" s="104"/>
      <c r="U10" s="104"/>
      <c r="V10" s="104"/>
      <c r="AA10" s="102"/>
      <c r="AB10" s="101"/>
    </row>
    <row r="11" spans="1:28" s="103" customFormat="1" ht="20.100000000000001" customHeight="1">
      <c r="A11" s="90" t="s">
        <v>241</v>
      </c>
      <c r="B11" s="89"/>
      <c r="C11" s="88"/>
      <c r="D11" s="89"/>
      <c r="E11" s="87"/>
      <c r="F11" s="86"/>
      <c r="G11" s="86"/>
      <c r="H11" s="85"/>
      <c r="I11" s="91"/>
      <c r="J11" s="86"/>
      <c r="K11" s="86"/>
      <c r="L11" s="92"/>
      <c r="M11" s="84"/>
      <c r="N11" s="207"/>
      <c r="O11" s="207"/>
      <c r="P11" s="104"/>
      <c r="Q11" s="104"/>
      <c r="R11" s="104"/>
      <c r="S11" s="104"/>
      <c r="T11" s="104"/>
      <c r="U11" s="104"/>
      <c r="V11" s="104"/>
      <c r="AA11" s="102"/>
      <c r="AB11" s="101"/>
    </row>
    <row r="12" spans="1:28" s="103" customFormat="1" ht="20.100000000000001" customHeight="1">
      <c r="A12" s="90" t="s">
        <v>242</v>
      </c>
      <c r="B12" s="89"/>
      <c r="C12" s="89"/>
      <c r="D12" s="89"/>
      <c r="E12" s="87"/>
      <c r="F12" s="86"/>
      <c r="G12" s="86"/>
      <c r="H12" s="85"/>
      <c r="I12" s="91"/>
      <c r="J12" s="86"/>
      <c r="K12" s="86"/>
      <c r="L12" s="92"/>
      <c r="M12" s="84"/>
      <c r="N12" s="207"/>
      <c r="O12" s="207"/>
      <c r="P12" s="104"/>
      <c r="Q12" s="104"/>
      <c r="R12" s="104"/>
      <c r="S12" s="104"/>
      <c r="T12" s="104"/>
      <c r="U12" s="104"/>
      <c r="V12" s="104"/>
      <c r="AA12" s="102"/>
      <c r="AB12" s="101"/>
    </row>
    <row r="13" spans="1:28" s="103" customFormat="1" ht="20.100000000000001" customHeight="1">
      <c r="A13" s="90" t="s">
        <v>243</v>
      </c>
      <c r="B13" s="89"/>
      <c r="C13" s="89"/>
      <c r="D13" s="89"/>
      <c r="E13" s="87"/>
      <c r="F13" s="86"/>
      <c r="G13" s="86"/>
      <c r="H13" s="85"/>
      <c r="I13" s="91"/>
      <c r="J13" s="86"/>
      <c r="K13" s="86"/>
      <c r="L13" s="92"/>
      <c r="M13" s="84"/>
      <c r="N13" s="207"/>
      <c r="O13" s="207"/>
      <c r="P13" s="104"/>
      <c r="Q13" s="104"/>
      <c r="R13" s="104"/>
      <c r="S13" s="104"/>
      <c r="T13" s="104"/>
      <c r="U13" s="104"/>
      <c r="V13" s="104"/>
      <c r="AA13" s="102"/>
      <c r="AB13" s="101"/>
    </row>
    <row r="14" spans="1:28" s="103" customFormat="1" ht="20.100000000000001" customHeight="1">
      <c r="A14" s="90" t="s">
        <v>244</v>
      </c>
      <c r="B14" s="89"/>
      <c r="C14" s="89"/>
      <c r="D14" s="89"/>
      <c r="E14" s="87"/>
      <c r="F14" s="86"/>
      <c r="G14" s="86"/>
      <c r="H14" s="85"/>
      <c r="I14" s="91"/>
      <c r="J14" s="86"/>
      <c r="K14" s="86"/>
      <c r="L14" s="92"/>
      <c r="M14" s="84"/>
      <c r="N14" s="207"/>
      <c r="O14" s="207"/>
      <c r="P14" s="104"/>
      <c r="Q14" s="104"/>
      <c r="R14" s="104"/>
      <c r="S14" s="104"/>
      <c r="T14" s="104"/>
      <c r="U14" s="104"/>
      <c r="V14" s="104"/>
      <c r="AA14" s="102"/>
      <c r="AB14" s="101"/>
    </row>
    <row r="15" spans="1:28" s="103" customFormat="1" ht="20.100000000000001" customHeight="1">
      <c r="A15" s="90" t="s">
        <v>245</v>
      </c>
      <c r="B15" s="89"/>
      <c r="C15" s="89"/>
      <c r="D15" s="89"/>
      <c r="E15" s="87"/>
      <c r="F15" s="86"/>
      <c r="G15" s="86"/>
      <c r="H15" s="85"/>
      <c r="I15" s="91"/>
      <c r="J15" s="86"/>
      <c r="K15" s="86"/>
      <c r="L15" s="92"/>
      <c r="M15" s="84"/>
      <c r="N15" s="207"/>
      <c r="O15" s="207"/>
      <c r="P15" s="104"/>
      <c r="Q15" s="104"/>
      <c r="R15" s="104"/>
      <c r="S15" s="104"/>
      <c r="T15" s="104"/>
      <c r="U15" s="104"/>
      <c r="V15" s="104"/>
      <c r="AA15" s="102"/>
      <c r="AB15" s="101"/>
    </row>
    <row r="16" spans="1:28" s="103" customFormat="1" ht="20.100000000000001" customHeight="1">
      <c r="A16" s="90" t="s">
        <v>246</v>
      </c>
      <c r="B16" s="89"/>
      <c r="C16" s="89"/>
      <c r="D16" s="89"/>
      <c r="E16" s="87"/>
      <c r="F16" s="86"/>
      <c r="G16" s="86"/>
      <c r="H16" s="85"/>
      <c r="I16" s="91"/>
      <c r="J16" s="86"/>
      <c r="K16" s="86"/>
      <c r="L16" s="92"/>
      <c r="M16" s="84"/>
      <c r="N16" s="207"/>
      <c r="O16" s="207"/>
      <c r="P16" s="104"/>
      <c r="Q16" s="104"/>
      <c r="R16" s="104"/>
      <c r="S16" s="104"/>
      <c r="T16" s="104"/>
      <c r="U16" s="104"/>
      <c r="V16" s="104"/>
      <c r="AA16" s="102"/>
      <c r="AB16" s="101"/>
    </row>
    <row r="17" spans="1:28" s="103" customFormat="1" ht="20.100000000000001" customHeight="1">
      <c r="A17" s="90" t="s">
        <v>247</v>
      </c>
      <c r="B17" s="89"/>
      <c r="C17" s="89"/>
      <c r="D17" s="89"/>
      <c r="E17" s="87"/>
      <c r="F17" s="86"/>
      <c r="G17" s="86"/>
      <c r="H17" s="85"/>
      <c r="I17" s="91"/>
      <c r="J17" s="86"/>
      <c r="K17" s="86"/>
      <c r="L17" s="92"/>
      <c r="M17" s="84"/>
      <c r="N17" s="207"/>
      <c r="O17" s="207"/>
      <c r="P17" s="104"/>
      <c r="Q17" s="104"/>
      <c r="R17" s="104"/>
      <c r="S17" s="104"/>
      <c r="T17" s="104"/>
      <c r="U17" s="104"/>
      <c r="V17" s="104"/>
      <c r="AA17" s="102"/>
      <c r="AB17" s="101"/>
    </row>
    <row r="18" spans="1:28" s="103" customFormat="1" ht="20.100000000000001" customHeight="1">
      <c r="A18" s="90" t="s">
        <v>248</v>
      </c>
      <c r="B18" s="89"/>
      <c r="C18" s="89"/>
      <c r="D18" s="89"/>
      <c r="E18" s="87"/>
      <c r="F18" s="86"/>
      <c r="G18" s="86"/>
      <c r="H18" s="85"/>
      <c r="I18" s="91"/>
      <c r="J18" s="86"/>
      <c r="K18" s="86"/>
      <c r="L18" s="92"/>
      <c r="M18" s="84"/>
      <c r="N18" s="207"/>
      <c r="O18" s="207"/>
      <c r="P18" s="104"/>
      <c r="Q18" s="104"/>
      <c r="R18" s="104"/>
      <c r="S18" s="104"/>
      <c r="T18" s="104"/>
      <c r="U18" s="104"/>
      <c r="V18" s="104"/>
      <c r="AA18" s="102"/>
      <c r="AB18" s="101"/>
    </row>
    <row r="19" spans="1:28" s="103" customFormat="1" ht="20.100000000000001" customHeight="1">
      <c r="A19" s="90" t="s">
        <v>249</v>
      </c>
      <c r="B19" s="89"/>
      <c r="C19" s="89"/>
      <c r="D19" s="89"/>
      <c r="E19" s="87"/>
      <c r="F19" s="86"/>
      <c r="G19" s="86"/>
      <c r="H19" s="85"/>
      <c r="I19" s="91"/>
      <c r="J19" s="86"/>
      <c r="K19" s="86"/>
      <c r="L19" s="92"/>
      <c r="M19" s="84"/>
      <c r="N19" s="207"/>
      <c r="O19" s="207"/>
      <c r="P19" s="104"/>
      <c r="Q19" s="104"/>
      <c r="R19" s="104"/>
      <c r="S19" s="104"/>
      <c r="T19" s="104"/>
      <c r="U19" s="104"/>
      <c r="V19" s="104"/>
      <c r="AA19" s="102"/>
      <c r="AB19" s="101"/>
    </row>
    <row r="20" spans="1:28" s="103" customFormat="1" ht="20.100000000000001" customHeight="1">
      <c r="A20" s="90" t="s">
        <v>250</v>
      </c>
      <c r="B20" s="89"/>
      <c r="C20" s="89"/>
      <c r="D20" s="89"/>
      <c r="E20" s="87"/>
      <c r="F20" s="86"/>
      <c r="G20" s="86"/>
      <c r="H20" s="85"/>
      <c r="I20" s="91"/>
      <c r="J20" s="86"/>
      <c r="K20" s="86"/>
      <c r="L20" s="92"/>
      <c r="M20" s="84"/>
      <c r="N20" s="207"/>
      <c r="O20" s="207"/>
      <c r="P20" s="104"/>
      <c r="Q20" s="104"/>
      <c r="R20" s="104"/>
      <c r="S20" s="104"/>
      <c r="T20" s="104"/>
      <c r="U20" s="104"/>
      <c r="V20" s="104"/>
      <c r="AA20" s="102"/>
      <c r="AB20" s="101"/>
    </row>
    <row r="21" spans="1:28" s="103" customFormat="1" ht="20.100000000000001" customHeight="1">
      <c r="A21" s="90" t="s">
        <v>251</v>
      </c>
      <c r="B21" s="89"/>
      <c r="C21" s="89"/>
      <c r="D21" s="89"/>
      <c r="E21" s="87"/>
      <c r="F21" s="86"/>
      <c r="G21" s="86"/>
      <c r="H21" s="85"/>
      <c r="I21" s="91"/>
      <c r="J21" s="86"/>
      <c r="K21" s="86"/>
      <c r="L21" s="92"/>
      <c r="M21" s="84"/>
      <c r="N21" s="207"/>
      <c r="O21" s="207"/>
      <c r="P21" s="104"/>
      <c r="Q21" s="104"/>
      <c r="R21" s="104"/>
      <c r="S21" s="104"/>
      <c r="T21" s="104"/>
      <c r="U21" s="104"/>
      <c r="V21" s="104"/>
      <c r="AA21" s="102"/>
      <c r="AB21" s="101"/>
    </row>
    <row r="22" spans="1:28" s="103" customFormat="1" ht="20.100000000000001" customHeight="1">
      <c r="A22" s="90" t="s">
        <v>252</v>
      </c>
      <c r="B22" s="89"/>
      <c r="C22" s="89"/>
      <c r="D22" s="89"/>
      <c r="E22" s="87"/>
      <c r="F22" s="86"/>
      <c r="G22" s="86"/>
      <c r="H22" s="85"/>
      <c r="I22" s="91"/>
      <c r="J22" s="86"/>
      <c r="K22" s="86"/>
      <c r="L22" s="92"/>
      <c r="M22" s="84"/>
      <c r="N22" s="207"/>
      <c r="O22" s="207"/>
      <c r="P22" s="104"/>
      <c r="Q22" s="104"/>
      <c r="R22" s="104"/>
      <c r="S22" s="104"/>
      <c r="T22" s="104"/>
      <c r="U22" s="104"/>
      <c r="V22" s="104"/>
      <c r="AA22" s="102"/>
      <c r="AB22" s="101"/>
    </row>
    <row r="23" spans="1:28" s="103" customFormat="1" ht="20.100000000000001" customHeight="1">
      <c r="A23" s="90" t="s">
        <v>253</v>
      </c>
      <c r="B23" s="89"/>
      <c r="C23" s="89"/>
      <c r="D23" s="89"/>
      <c r="E23" s="87"/>
      <c r="F23" s="86"/>
      <c r="G23" s="86"/>
      <c r="H23" s="85"/>
      <c r="I23" s="91"/>
      <c r="J23" s="86"/>
      <c r="K23" s="86"/>
      <c r="L23" s="92"/>
      <c r="M23" s="84"/>
      <c r="N23" s="207"/>
      <c r="O23" s="207"/>
      <c r="P23" s="104"/>
      <c r="Q23" s="104"/>
      <c r="R23" s="104"/>
      <c r="S23" s="104"/>
      <c r="T23" s="104"/>
      <c r="U23" s="104"/>
      <c r="V23" s="104"/>
      <c r="AA23" s="102"/>
      <c r="AB23" s="101"/>
    </row>
    <row r="24" spans="1:28" s="103" customFormat="1" ht="20.100000000000001" customHeight="1">
      <c r="A24" s="90" t="s">
        <v>254</v>
      </c>
      <c r="B24" s="89"/>
      <c r="C24" s="89"/>
      <c r="D24" s="89"/>
      <c r="E24" s="87"/>
      <c r="F24" s="86"/>
      <c r="G24" s="86"/>
      <c r="H24" s="85"/>
      <c r="I24" s="91"/>
      <c r="J24" s="86"/>
      <c r="K24" s="86"/>
      <c r="L24" s="92"/>
      <c r="M24" s="84"/>
      <c r="N24" s="207"/>
      <c r="O24" s="207"/>
      <c r="P24" s="104"/>
      <c r="Q24" s="104"/>
      <c r="R24" s="104"/>
      <c r="S24" s="104"/>
      <c r="T24" s="104"/>
      <c r="U24" s="104"/>
      <c r="V24" s="104"/>
      <c r="AA24" s="102"/>
      <c r="AB24" s="101"/>
    </row>
    <row r="25" spans="1:28" s="103" customFormat="1" ht="20.100000000000001" customHeight="1">
      <c r="A25" s="90" t="s">
        <v>255</v>
      </c>
      <c r="B25" s="89"/>
      <c r="C25" s="89"/>
      <c r="D25" s="89"/>
      <c r="E25" s="87"/>
      <c r="F25" s="86"/>
      <c r="G25" s="86"/>
      <c r="H25" s="85"/>
      <c r="I25" s="91"/>
      <c r="J25" s="86"/>
      <c r="K25" s="86"/>
      <c r="L25" s="92"/>
      <c r="M25" s="84"/>
      <c r="N25" s="207"/>
      <c r="O25" s="207"/>
      <c r="P25" s="104"/>
      <c r="Q25" s="104"/>
      <c r="R25" s="104"/>
      <c r="S25" s="104"/>
      <c r="T25" s="104"/>
      <c r="U25" s="104"/>
      <c r="V25" s="104"/>
      <c r="AA25" s="102"/>
      <c r="AB25" s="101"/>
    </row>
    <row r="26" spans="1:28" s="103" customFormat="1" ht="20.100000000000001" customHeight="1">
      <c r="A26" s="90" t="s">
        <v>256</v>
      </c>
      <c r="B26" s="89"/>
      <c r="C26" s="89"/>
      <c r="D26" s="89"/>
      <c r="E26" s="87"/>
      <c r="F26" s="86"/>
      <c r="G26" s="86"/>
      <c r="H26" s="85"/>
      <c r="I26" s="91"/>
      <c r="J26" s="86"/>
      <c r="K26" s="86"/>
      <c r="L26" s="92"/>
      <c r="M26" s="84"/>
      <c r="N26" s="207"/>
      <c r="O26" s="207"/>
      <c r="P26" s="104"/>
      <c r="Q26" s="104"/>
      <c r="R26" s="104"/>
      <c r="S26" s="104"/>
      <c r="T26" s="104"/>
      <c r="U26" s="104"/>
      <c r="V26" s="104"/>
      <c r="AA26" s="102"/>
      <c r="AB26" s="101"/>
    </row>
    <row r="27" spans="1:28" s="103" customFormat="1" ht="20.100000000000001" customHeight="1">
      <c r="A27" s="90" t="s">
        <v>257</v>
      </c>
      <c r="B27" s="89"/>
      <c r="C27" s="89"/>
      <c r="D27" s="89"/>
      <c r="E27" s="87"/>
      <c r="F27" s="86"/>
      <c r="G27" s="86"/>
      <c r="H27" s="85"/>
      <c r="I27" s="91"/>
      <c r="J27" s="86"/>
      <c r="K27" s="86"/>
      <c r="L27" s="92"/>
      <c r="M27" s="84"/>
      <c r="N27" s="207"/>
      <c r="O27" s="207"/>
      <c r="P27" s="104"/>
      <c r="Q27" s="104"/>
      <c r="R27" s="104"/>
      <c r="S27" s="104"/>
      <c r="T27" s="104"/>
      <c r="U27" s="104"/>
      <c r="V27" s="104"/>
      <c r="AA27" s="102"/>
      <c r="AB27" s="101"/>
    </row>
    <row r="28" spans="1:28" s="103" customFormat="1" ht="20.100000000000001" customHeight="1">
      <c r="A28" s="90" t="s">
        <v>258</v>
      </c>
      <c r="B28" s="82"/>
      <c r="C28" s="89"/>
      <c r="D28" s="89"/>
      <c r="E28" s="87"/>
      <c r="F28" s="86"/>
      <c r="G28" s="86"/>
      <c r="H28" s="85"/>
      <c r="I28" s="91"/>
      <c r="J28" s="86"/>
      <c r="K28" s="86"/>
      <c r="L28" s="92"/>
      <c r="M28" s="84"/>
      <c r="N28" s="207"/>
      <c r="O28" s="207"/>
      <c r="P28" s="104"/>
      <c r="Q28" s="104"/>
      <c r="R28" s="104"/>
      <c r="S28" s="104"/>
      <c r="T28" s="104"/>
      <c r="U28" s="104"/>
      <c r="V28" s="104"/>
      <c r="AA28" s="102"/>
      <c r="AB28" s="101"/>
    </row>
    <row r="29" spans="1:28" s="103" customFormat="1" ht="20.100000000000001" customHeight="1">
      <c r="A29" s="83">
        <v>0</v>
      </c>
      <c r="B29" s="82"/>
      <c r="C29" s="89"/>
      <c r="D29" s="89"/>
      <c r="E29" s="87"/>
      <c r="F29" s="86"/>
      <c r="G29" s="86"/>
      <c r="H29" s="85"/>
      <c r="I29" s="91"/>
      <c r="J29" s="86"/>
      <c r="K29" s="86"/>
      <c r="L29" s="92"/>
      <c r="M29" s="84"/>
      <c r="N29" s="207"/>
      <c r="O29" s="207"/>
      <c r="P29" s="104"/>
      <c r="Q29" s="104"/>
      <c r="R29" s="104"/>
      <c r="S29" s="104"/>
      <c r="T29" s="104"/>
      <c r="U29" s="104"/>
      <c r="V29" s="104"/>
      <c r="AA29" s="102"/>
      <c r="AB29" s="101"/>
    </row>
    <row r="30" spans="1:28" s="103" customFormat="1" ht="20.100000000000001" customHeight="1">
      <c r="A30" s="80" t="s">
        <v>64</v>
      </c>
      <c r="B30" s="79"/>
      <c r="C30" s="79"/>
      <c r="D30" s="79"/>
      <c r="E30" s="78"/>
      <c r="F30" s="77"/>
      <c r="G30" s="77"/>
      <c r="H30" s="76"/>
      <c r="I30" s="75">
        <v>80894000</v>
      </c>
      <c r="J30" s="77"/>
      <c r="K30" s="77"/>
      <c r="L30" s="75">
        <v>80894000</v>
      </c>
      <c r="M30" s="84"/>
      <c r="N30" s="207">
        <f>SUMIF(H32:H165,"", I32:I165)</f>
        <v>0</v>
      </c>
      <c r="O30" s="207">
        <f>SUMIF(H32:H165,"&lt;&gt;" &amp; "", I32:I165)</f>
        <v>0</v>
      </c>
      <c r="P30" s="104"/>
      <c r="Q30" s="104"/>
      <c r="R30" s="104"/>
      <c r="S30" s="104"/>
      <c r="T30" s="104"/>
      <c r="U30" s="104"/>
      <c r="V30" s="104"/>
      <c r="AA30" s="102"/>
      <c r="AB30" s="101"/>
    </row>
    <row r="31" spans="1:28" s="103" customFormat="1" ht="20.100000000000001" customHeight="1" thickBot="1">
      <c r="A31" s="204" t="s">
        <v>124</v>
      </c>
      <c r="B31" s="74"/>
      <c r="C31" s="73">
        <v>0.1</v>
      </c>
      <c r="D31" s="74"/>
      <c r="E31" s="72"/>
      <c r="F31" s="71"/>
      <c r="G31" s="71"/>
      <c r="H31" s="70"/>
      <c r="I31" s="75">
        <v>8089400</v>
      </c>
      <c r="J31" s="71"/>
      <c r="K31" s="71"/>
      <c r="L31" s="69">
        <v>8089400</v>
      </c>
      <c r="M31" s="68"/>
      <c r="N31" s="207">
        <f>N30*10%</f>
        <v>0</v>
      </c>
      <c r="O31" s="207"/>
      <c r="P31" s="104"/>
      <c r="Q31" s="104"/>
      <c r="R31" s="104"/>
      <c r="S31" s="104"/>
      <c r="T31" s="104"/>
      <c r="U31" s="104"/>
      <c r="V31" s="104"/>
      <c r="AA31" s="102"/>
      <c r="AB31" s="101"/>
    </row>
    <row r="32" spans="1:28" s="103" customFormat="1" ht="20.100000000000001" customHeight="1">
      <c r="A32" s="195" t="s">
        <v>236</v>
      </c>
      <c r="B32" s="67"/>
      <c r="C32" s="66"/>
      <c r="D32" s="65"/>
      <c r="E32" s="64"/>
      <c r="F32" s="95"/>
      <c r="G32" s="95"/>
      <c r="H32" s="96"/>
      <c r="I32" s="95"/>
      <c r="J32" s="96"/>
      <c r="K32" s="96"/>
      <c r="L32" s="95"/>
      <c r="M32" s="63"/>
      <c r="N32" s="104" t="str">
        <f t="shared" ref="N32:N117" si="0">B32&amp;C32</f>
        <v/>
      </c>
      <c r="O32" s="104"/>
      <c r="P32" s="104"/>
      <c r="Q32" s="104"/>
      <c r="R32" s="104"/>
      <c r="S32" s="104"/>
      <c r="T32" s="104"/>
      <c r="U32" s="104"/>
      <c r="V32" s="104"/>
      <c r="AA32" s="102"/>
      <c r="AB32" s="101"/>
    </row>
    <row r="33" spans="1:28" s="103" customFormat="1" ht="20.100000000000001" customHeight="1">
      <c r="A33" s="62">
        <v>1</v>
      </c>
      <c r="B33" s="91" t="s">
        <v>59</v>
      </c>
      <c r="C33" s="91" t="s">
        <v>211</v>
      </c>
      <c r="D33" s="21" t="s">
        <v>175</v>
      </c>
      <c r="E33" s="91">
        <v>1</v>
      </c>
      <c r="F33" s="77"/>
      <c r="G33" s="77"/>
      <c r="H33" s="86"/>
      <c r="I33" s="86"/>
      <c r="J33" s="86"/>
      <c r="K33" s="86"/>
      <c r="L33" s="86"/>
      <c r="M33" s="201" t="s">
        <v>167</v>
      </c>
      <c r="N33" s="104" t="str">
        <f t="shared" si="0"/>
        <v>유량계 검교정(관로)100㎜ 이하</v>
      </c>
      <c r="O33" s="104"/>
      <c r="P33" s="104"/>
      <c r="Q33" s="104">
        <f>IF(ISERROR(INDEX(#REF!,MATCH(B33&amp;C33,#REF!,0))),0,INDEX(#REF!,MATCH(B33&amp;C33,#REF!,0)))</f>
        <v>0</v>
      </c>
      <c r="R33" s="104"/>
      <c r="S33" s="104"/>
      <c r="T33" s="60" t="s">
        <v>196</v>
      </c>
      <c r="U33" s="104">
        <f t="shared" ref="U33:U40" si="1">SUMIF($C$33:$C$164,T33,$E$33:$E$164)</f>
        <v>68</v>
      </c>
      <c r="V33" s="226" t="s">
        <v>188</v>
      </c>
      <c r="W33" s="227">
        <f t="shared" ref="W33:W40" si="2">COUNTIF($C$32:$C$165,T33)</f>
        <v>36</v>
      </c>
      <c r="X33" s="227" t="s">
        <v>189</v>
      </c>
      <c r="Y33" s="103">
        <f>SUM(W33:W36)</f>
        <v>70</v>
      </c>
      <c r="AA33" s="102"/>
      <c r="AB33" s="101"/>
    </row>
    <row r="34" spans="1:28" s="103" customFormat="1" ht="20.100000000000001" customHeight="1">
      <c r="A34" s="62">
        <v>2</v>
      </c>
      <c r="B34" s="91" t="s">
        <v>59</v>
      </c>
      <c r="C34" s="91" t="s">
        <v>212</v>
      </c>
      <c r="D34" s="21" t="s">
        <v>175</v>
      </c>
      <c r="E34" s="91">
        <v>1</v>
      </c>
      <c r="F34" s="77"/>
      <c r="G34" s="77"/>
      <c r="H34" s="86"/>
      <c r="I34" s="86"/>
      <c r="J34" s="86"/>
      <c r="K34" s="86"/>
      <c r="L34" s="86"/>
      <c r="M34" s="201" t="s">
        <v>167</v>
      </c>
      <c r="N34" s="104" t="str">
        <f t="shared" si="0"/>
        <v>유량계 검교정(관로)300㎜ 이하</v>
      </c>
      <c r="O34" s="104"/>
      <c r="P34" s="104"/>
      <c r="Q34" s="104">
        <f>IF(ISERROR(INDEX(#REF!,MATCH(B34&amp;C34,#REF!,0))),0,INDEX(#REF!,MATCH(B34&amp;C34,#REF!,0)))</f>
        <v>0</v>
      </c>
      <c r="R34" s="104"/>
      <c r="S34" s="104"/>
      <c r="T34" s="60" t="s">
        <v>52</v>
      </c>
      <c r="U34" s="104">
        <f t="shared" si="1"/>
        <v>34</v>
      </c>
      <c r="V34" s="226" t="s">
        <v>188</v>
      </c>
      <c r="W34" s="227">
        <f t="shared" si="2"/>
        <v>19</v>
      </c>
      <c r="X34" s="227" t="s">
        <v>189</v>
      </c>
      <c r="AA34" s="102"/>
      <c r="AB34" s="101"/>
    </row>
    <row r="35" spans="1:28" s="103" customFormat="1" ht="20.100000000000001" customHeight="1">
      <c r="A35" s="62">
        <v>3</v>
      </c>
      <c r="B35" s="91" t="s">
        <v>59</v>
      </c>
      <c r="C35" s="91" t="s">
        <v>213</v>
      </c>
      <c r="D35" s="21" t="s">
        <v>175</v>
      </c>
      <c r="E35" s="91">
        <v>2</v>
      </c>
      <c r="F35" s="77"/>
      <c r="G35" s="77"/>
      <c r="H35" s="86"/>
      <c r="I35" s="86"/>
      <c r="J35" s="86"/>
      <c r="K35" s="86"/>
      <c r="L35" s="86"/>
      <c r="M35" s="201"/>
      <c r="N35" s="104" t="str">
        <f t="shared" si="0"/>
        <v>유량계 검교정(관로)800㎜ 이하</v>
      </c>
      <c r="O35" s="104"/>
      <c r="P35" s="104"/>
      <c r="Q35" s="104">
        <f>IF(ISERROR(INDEX(#REF!,MATCH(B35&amp;C35,#REF!,0))),0,INDEX(#REF!,MATCH(B35&amp;C35,#REF!,0)))</f>
        <v>0</v>
      </c>
      <c r="R35" s="104"/>
      <c r="S35" s="104"/>
      <c r="T35" s="59" t="s">
        <v>53</v>
      </c>
      <c r="U35" s="104">
        <f t="shared" si="1"/>
        <v>24</v>
      </c>
      <c r="V35" s="226" t="s">
        <v>188</v>
      </c>
      <c r="W35" s="227">
        <f t="shared" si="2"/>
        <v>12</v>
      </c>
      <c r="X35" s="227" t="s">
        <v>189</v>
      </c>
      <c r="AA35" s="102"/>
      <c r="AB35" s="101"/>
    </row>
    <row r="36" spans="1:28" s="103" customFormat="1" ht="20.100000000000001" customHeight="1">
      <c r="A36" s="62">
        <v>4</v>
      </c>
      <c r="B36" s="91" t="s">
        <v>59</v>
      </c>
      <c r="C36" s="91" t="s">
        <v>213</v>
      </c>
      <c r="D36" s="21" t="s">
        <v>175</v>
      </c>
      <c r="E36" s="91">
        <v>2</v>
      </c>
      <c r="F36" s="77"/>
      <c r="G36" s="77"/>
      <c r="H36" s="86"/>
      <c r="I36" s="86"/>
      <c r="J36" s="86"/>
      <c r="K36" s="86"/>
      <c r="L36" s="86"/>
      <c r="M36" s="201"/>
      <c r="N36" s="104" t="str">
        <f t="shared" si="0"/>
        <v>유량계 검교정(관로)800㎜ 이하</v>
      </c>
      <c r="O36" s="104"/>
      <c r="P36" s="104"/>
      <c r="Q36" s="104">
        <f>IF(ISERROR(INDEX(#REF!,MATCH(B36&amp;C36,#REF!,0))),0,INDEX(#REF!,MATCH(B36&amp;C36,#REF!,0)))</f>
        <v>0</v>
      </c>
      <c r="R36" s="104"/>
      <c r="S36" s="104"/>
      <c r="T36" s="59" t="s">
        <v>70</v>
      </c>
      <c r="U36" s="104">
        <f t="shared" si="1"/>
        <v>6</v>
      </c>
      <c r="V36" s="226" t="s">
        <v>188</v>
      </c>
      <c r="W36" s="227">
        <f t="shared" si="2"/>
        <v>3</v>
      </c>
      <c r="X36" s="227" t="s">
        <v>189</v>
      </c>
      <c r="AA36" s="102"/>
      <c r="AB36" s="101"/>
    </row>
    <row r="37" spans="1:28" s="103" customFormat="1" ht="20.100000000000001" customHeight="1">
      <c r="A37" s="62">
        <v>5</v>
      </c>
      <c r="B37" s="91" t="s">
        <v>59</v>
      </c>
      <c r="C37" s="91" t="s">
        <v>213</v>
      </c>
      <c r="D37" s="21" t="s">
        <v>175</v>
      </c>
      <c r="E37" s="91">
        <v>2</v>
      </c>
      <c r="F37" s="77"/>
      <c r="G37" s="77"/>
      <c r="H37" s="86"/>
      <c r="I37" s="86"/>
      <c r="J37" s="86"/>
      <c r="K37" s="86"/>
      <c r="L37" s="86"/>
      <c r="M37" s="201"/>
      <c r="N37" s="104" t="str">
        <f t="shared" si="0"/>
        <v>유량계 검교정(관로)800㎜ 이하</v>
      </c>
      <c r="O37" s="104"/>
      <c r="P37" s="104"/>
      <c r="Q37" s="104">
        <f>IF(ISERROR(INDEX(#REF!,MATCH(B37&amp;C37,#REF!,0))),0,INDEX(#REF!,MATCH(B37&amp;C37,#REF!,0)))</f>
        <v>0</v>
      </c>
      <c r="R37" s="104"/>
      <c r="S37" s="104"/>
      <c r="T37" s="59" t="s">
        <v>137</v>
      </c>
      <c r="U37" s="104">
        <f t="shared" si="1"/>
        <v>4</v>
      </c>
      <c r="V37" s="226" t="s">
        <v>188</v>
      </c>
      <c r="W37" s="227">
        <f t="shared" si="2"/>
        <v>2</v>
      </c>
      <c r="X37" s="227" t="s">
        <v>189</v>
      </c>
      <c r="Y37" s="103">
        <f>SUM(W37:W42)</f>
        <v>13</v>
      </c>
      <c r="AA37" s="102"/>
      <c r="AB37" s="101"/>
    </row>
    <row r="38" spans="1:28" s="103" customFormat="1" ht="20.100000000000001" customHeight="1">
      <c r="A38" s="62">
        <v>6</v>
      </c>
      <c r="B38" s="91" t="s">
        <v>66</v>
      </c>
      <c r="C38" s="91" t="s">
        <v>214</v>
      </c>
      <c r="D38" s="21" t="s">
        <v>175</v>
      </c>
      <c r="E38" s="91">
        <v>2</v>
      </c>
      <c r="F38" s="86"/>
      <c r="G38" s="86"/>
      <c r="H38" s="86"/>
      <c r="I38" s="86"/>
      <c r="J38" s="86"/>
      <c r="K38" s="86"/>
      <c r="L38" s="86"/>
      <c r="M38" s="84"/>
      <c r="N38" s="104" t="str">
        <f t="shared" si="0"/>
        <v>유량계 검교정(수로)1 - 12 inch</v>
      </c>
      <c r="O38" s="104"/>
      <c r="P38" s="104"/>
      <c r="Q38" s="104">
        <f>IF(ISERROR(INDEX(#REF!,MATCH(B38&amp;C38,#REF!,0))),0,INDEX(#REF!,MATCH(B38&amp;C38,#REF!,0)))</f>
        <v>0</v>
      </c>
      <c r="R38" s="104"/>
      <c r="S38" s="104"/>
      <c r="T38" s="59" t="s">
        <v>139</v>
      </c>
      <c r="U38" s="104">
        <f t="shared" si="1"/>
        <v>4</v>
      </c>
      <c r="V38" s="226" t="s">
        <v>188</v>
      </c>
      <c r="W38" s="227">
        <f t="shared" si="2"/>
        <v>2</v>
      </c>
      <c r="X38" s="227" t="s">
        <v>189</v>
      </c>
      <c r="AA38" s="102"/>
      <c r="AB38" s="101"/>
    </row>
    <row r="39" spans="1:28" s="51" customFormat="1" ht="20.100000000000001" customHeight="1">
      <c r="A39" s="62">
        <v>7</v>
      </c>
      <c r="B39" s="91" t="s">
        <v>66</v>
      </c>
      <c r="C39" s="91" t="s">
        <v>215</v>
      </c>
      <c r="D39" s="21" t="s">
        <v>175</v>
      </c>
      <c r="E39" s="91">
        <v>2</v>
      </c>
      <c r="F39" s="58"/>
      <c r="G39" s="57"/>
      <c r="H39" s="86"/>
      <c r="I39" s="86"/>
      <c r="J39" s="56"/>
      <c r="K39" s="92"/>
      <c r="L39" s="86"/>
      <c r="M39" s="55"/>
      <c r="N39" s="104" t="str">
        <f t="shared" si="0"/>
        <v>유량계 검교정(수로)3000㎜×1000㎜이하</v>
      </c>
      <c r="O39" s="104"/>
      <c r="P39" s="104"/>
      <c r="Q39" s="104">
        <f>IF(ISERROR(INDEX(#REF!,MATCH(B39&amp;C39,#REF!,0))),0,INDEX(#REF!,MATCH(B39&amp;C39,#REF!,0)))</f>
        <v>0</v>
      </c>
      <c r="R39" s="54"/>
      <c r="S39" s="54"/>
      <c r="T39" s="59" t="s">
        <v>141</v>
      </c>
      <c r="U39" s="104">
        <f t="shared" si="1"/>
        <v>2</v>
      </c>
      <c r="V39" s="226" t="s">
        <v>188</v>
      </c>
      <c r="W39" s="227">
        <f t="shared" si="2"/>
        <v>1</v>
      </c>
      <c r="X39" s="227" t="s">
        <v>189</v>
      </c>
      <c r="Y39" s="50"/>
    </row>
    <row r="40" spans="1:28" s="51" customFormat="1" ht="20.100000000000001" customHeight="1">
      <c r="A40" s="62">
        <v>8</v>
      </c>
      <c r="B40" s="91" t="s">
        <v>66</v>
      </c>
      <c r="C40" s="91" t="s">
        <v>216</v>
      </c>
      <c r="D40" s="21" t="s">
        <v>175</v>
      </c>
      <c r="E40" s="91">
        <v>2</v>
      </c>
      <c r="F40" s="86"/>
      <c r="G40" s="86"/>
      <c r="H40" s="86"/>
      <c r="I40" s="86"/>
      <c r="J40" s="86"/>
      <c r="K40" s="86"/>
      <c r="L40" s="86"/>
      <c r="M40" s="84"/>
      <c r="N40" s="104" t="str">
        <f t="shared" si="0"/>
        <v>유량계 검교정(수로)3000㎜×2000㎜이하</v>
      </c>
      <c r="O40" s="104"/>
      <c r="P40" s="104"/>
      <c r="Q40" s="104">
        <f>IF(ISERROR(INDEX(#REF!,MATCH(B40&amp;C40,#REF!,0))),0,INDEX(#REF!,MATCH(B40&amp;C40,#REF!,0)))</f>
        <v>0</v>
      </c>
      <c r="R40" s="54"/>
      <c r="S40" s="54"/>
      <c r="T40" s="59" t="s">
        <v>143</v>
      </c>
      <c r="U40" s="104">
        <f t="shared" si="1"/>
        <v>2</v>
      </c>
      <c r="V40" s="226" t="s">
        <v>188</v>
      </c>
      <c r="W40" s="227">
        <f t="shared" si="2"/>
        <v>1</v>
      </c>
      <c r="X40" s="227" t="s">
        <v>189</v>
      </c>
      <c r="Y40" s="50"/>
    </row>
    <row r="41" spans="1:28" s="51" customFormat="1" ht="20.100000000000001" customHeight="1">
      <c r="A41" s="62"/>
      <c r="B41" s="91"/>
      <c r="C41" s="91"/>
      <c r="D41" s="21"/>
      <c r="E41" s="91"/>
      <c r="F41" s="86"/>
      <c r="G41" s="86"/>
      <c r="H41" s="86"/>
      <c r="I41" s="86"/>
      <c r="J41" s="86"/>
      <c r="K41" s="86"/>
      <c r="L41" s="86"/>
      <c r="M41" s="84"/>
      <c r="N41" s="104"/>
      <c r="O41" s="104"/>
      <c r="P41" s="104"/>
      <c r="Q41" s="104"/>
      <c r="R41" s="54"/>
      <c r="S41" s="54"/>
      <c r="T41" s="59"/>
      <c r="U41" s="104"/>
      <c r="V41" s="226" t="s">
        <v>188</v>
      </c>
      <c r="W41" s="227"/>
      <c r="X41" s="227" t="s">
        <v>189</v>
      </c>
      <c r="Y41" s="50"/>
    </row>
    <row r="42" spans="1:28" s="51" customFormat="1" ht="20.100000000000001" customHeight="1">
      <c r="A42" s="80" t="s">
        <v>237</v>
      </c>
      <c r="B42" s="91"/>
      <c r="C42" s="91"/>
      <c r="D42" s="21"/>
      <c r="E42" s="91"/>
      <c r="F42" s="86"/>
      <c r="G42" s="86"/>
      <c r="H42" s="86"/>
      <c r="I42" s="77"/>
      <c r="J42" s="86"/>
      <c r="K42" s="86"/>
      <c r="L42" s="77"/>
      <c r="M42" s="84"/>
      <c r="N42" s="104" t="str">
        <f t="shared" si="0"/>
        <v/>
      </c>
      <c r="O42" s="104"/>
      <c r="P42" s="104"/>
      <c r="Q42" s="104">
        <f>IF(ISERROR(INDEX(#REF!,MATCH(B42&amp;C42,#REF!,0))),0,INDEX(#REF!,MATCH(B42&amp;C42,#REF!,0)))</f>
        <v>0</v>
      </c>
      <c r="R42" s="54"/>
      <c r="S42" s="54"/>
      <c r="T42" s="59" t="s">
        <v>145</v>
      </c>
      <c r="U42" s="104">
        <f>SUMIF($C$33:$C$164,T42,$E$33:$E$164)</f>
        <v>14</v>
      </c>
      <c r="V42" s="226" t="s">
        <v>188</v>
      </c>
      <c r="W42" s="227">
        <f>COUNTIF($C$32:$C$165,T42)</f>
        <v>7</v>
      </c>
      <c r="X42" s="227" t="s">
        <v>189</v>
      </c>
      <c r="Y42" s="50"/>
    </row>
    <row r="43" spans="1:28" s="51" customFormat="1" ht="20.100000000000001" customHeight="1">
      <c r="A43" s="62">
        <v>1</v>
      </c>
      <c r="B43" s="91" t="s">
        <v>59</v>
      </c>
      <c r="C43" s="91" t="s">
        <v>211</v>
      </c>
      <c r="D43" s="21" t="s">
        <v>175</v>
      </c>
      <c r="E43" s="91">
        <v>1</v>
      </c>
      <c r="F43" s="86"/>
      <c r="G43" s="86"/>
      <c r="H43" s="86"/>
      <c r="I43" s="86"/>
      <c r="J43" s="86"/>
      <c r="K43" s="86"/>
      <c r="L43" s="86"/>
      <c r="M43" s="201" t="s">
        <v>167</v>
      </c>
      <c r="N43" s="104" t="str">
        <f t="shared" ref="N43:N44" si="3">B43&amp;C43</f>
        <v>유량계 검교정(관로)100㎜ 이하</v>
      </c>
      <c r="O43" s="104"/>
      <c r="P43" s="104"/>
      <c r="Q43" s="104">
        <f>IF(ISERROR(INDEX(#REF!,MATCH(B43&amp;C43,#REF!,0))),0,INDEX(#REF!,MATCH(B43&amp;C43,#REF!,0)))</f>
        <v>0</v>
      </c>
      <c r="R43" s="53"/>
      <c r="S43" s="53"/>
      <c r="T43" s="53"/>
      <c r="U43" s="53">
        <f>SUM(U33:U42)</f>
        <v>158</v>
      </c>
      <c r="V43" s="53"/>
      <c r="W43" s="52">
        <f>SUM(W33:W42)</f>
        <v>83</v>
      </c>
      <c r="Y43" s="50"/>
    </row>
    <row r="44" spans="1:28" s="51" customFormat="1" ht="20.100000000000001" customHeight="1">
      <c r="A44" s="62">
        <v>2</v>
      </c>
      <c r="B44" s="91" t="s">
        <v>59</v>
      </c>
      <c r="C44" s="91" t="s">
        <v>212</v>
      </c>
      <c r="D44" s="21" t="s">
        <v>175</v>
      </c>
      <c r="E44" s="91">
        <v>1</v>
      </c>
      <c r="F44" s="86"/>
      <c r="G44" s="86"/>
      <c r="H44" s="86"/>
      <c r="I44" s="86"/>
      <c r="J44" s="86"/>
      <c r="K44" s="86"/>
      <c r="L44" s="86"/>
      <c r="M44" s="201" t="s">
        <v>167</v>
      </c>
      <c r="N44" s="104" t="str">
        <f t="shared" si="3"/>
        <v>유량계 검교정(관로)300㎜ 이하</v>
      </c>
      <c r="O44" s="104"/>
      <c r="P44" s="104"/>
      <c r="Q44" s="104">
        <f>IF(ISERROR(INDEX(#REF!,MATCH(B44&amp;C44,#REF!,0))),0,INDEX(#REF!,MATCH(B44&amp;C44,#REF!,0)))</f>
        <v>0</v>
      </c>
      <c r="R44" s="53"/>
      <c r="S44" s="53"/>
      <c r="T44" s="53"/>
      <c r="U44" s="53"/>
      <c r="V44" s="53"/>
      <c r="W44" s="52"/>
      <c r="Y44" s="50"/>
    </row>
    <row r="45" spans="1:28" s="51" customFormat="1" ht="20.100000000000001" customHeight="1">
      <c r="A45" s="62">
        <v>3</v>
      </c>
      <c r="B45" s="91" t="s">
        <v>59</v>
      </c>
      <c r="C45" s="91" t="s">
        <v>217</v>
      </c>
      <c r="D45" s="21" t="s">
        <v>175</v>
      </c>
      <c r="E45" s="91">
        <v>2</v>
      </c>
      <c r="F45" s="86"/>
      <c r="G45" s="86"/>
      <c r="H45" s="86"/>
      <c r="I45" s="86"/>
      <c r="J45" s="86"/>
      <c r="K45" s="86"/>
      <c r="L45" s="86"/>
      <c r="M45" s="84"/>
      <c r="N45" s="104" t="str">
        <f t="shared" si="0"/>
        <v>유량계 검교정(관로)500㎜ 이하</v>
      </c>
      <c r="O45" s="104"/>
      <c r="P45" s="104"/>
      <c r="Q45" s="104">
        <f>IF(ISERROR(INDEX(#REF!,MATCH(B45&amp;C45,#REF!,0))),0,INDEX(#REF!,MATCH(B45&amp;C45,#REF!,0)))</f>
        <v>0</v>
      </c>
      <c r="R45" s="54"/>
      <c r="S45" s="54"/>
      <c r="T45" s="53"/>
      <c r="U45" s="53"/>
      <c r="V45" s="53"/>
      <c r="W45" s="52"/>
      <c r="Y45" s="50"/>
    </row>
    <row r="46" spans="1:28" s="51" customFormat="1" ht="20.100000000000001" customHeight="1">
      <c r="A46" s="62">
        <v>4</v>
      </c>
      <c r="B46" s="91" t="s">
        <v>59</v>
      </c>
      <c r="C46" s="91" t="s">
        <v>217</v>
      </c>
      <c r="D46" s="21" t="s">
        <v>175</v>
      </c>
      <c r="E46" s="91">
        <v>2</v>
      </c>
      <c r="F46" s="86"/>
      <c r="G46" s="86"/>
      <c r="H46" s="86"/>
      <c r="I46" s="86"/>
      <c r="J46" s="86"/>
      <c r="K46" s="86"/>
      <c r="L46" s="86"/>
      <c r="M46" s="84"/>
      <c r="N46" s="104" t="str">
        <f t="shared" si="0"/>
        <v>유량계 검교정(관로)500㎜ 이하</v>
      </c>
      <c r="O46" s="104"/>
      <c r="P46" s="104"/>
      <c r="Q46" s="104">
        <f>IF(ISERROR(INDEX(#REF!,MATCH(B46&amp;C46,#REF!,0))),0,INDEX(#REF!,MATCH(B46&amp;C46,#REF!,0)))</f>
        <v>0</v>
      </c>
      <c r="R46" s="54"/>
      <c r="S46" s="54"/>
      <c r="T46" s="53"/>
      <c r="U46" s="53"/>
      <c r="V46" s="53"/>
      <c r="W46" s="52"/>
      <c r="Y46" s="50"/>
    </row>
    <row r="47" spans="1:28" s="51" customFormat="1" ht="20.100000000000001" customHeight="1">
      <c r="A47" s="62">
        <v>5</v>
      </c>
      <c r="B47" s="91" t="s">
        <v>59</v>
      </c>
      <c r="C47" s="91" t="s">
        <v>217</v>
      </c>
      <c r="D47" s="21" t="s">
        <v>175</v>
      </c>
      <c r="E47" s="91">
        <v>2</v>
      </c>
      <c r="F47" s="86"/>
      <c r="G47" s="86"/>
      <c r="H47" s="86"/>
      <c r="I47" s="86"/>
      <c r="J47" s="86"/>
      <c r="K47" s="86"/>
      <c r="L47" s="86"/>
      <c r="M47" s="84"/>
      <c r="N47" s="104" t="str">
        <f t="shared" si="0"/>
        <v>유량계 검교정(관로)500㎜ 이하</v>
      </c>
      <c r="O47" s="104"/>
      <c r="P47" s="104"/>
      <c r="Q47" s="104">
        <f>IF(ISERROR(INDEX(#REF!,MATCH(B47&amp;C47,#REF!,0))),0,INDEX(#REF!,MATCH(B47&amp;C47,#REF!,0)))</f>
        <v>0</v>
      </c>
      <c r="R47" s="54"/>
      <c r="S47" s="54"/>
      <c r="T47" s="53"/>
      <c r="U47" s="104"/>
      <c r="V47" s="53"/>
      <c r="W47" s="52"/>
      <c r="Y47" s="50"/>
    </row>
    <row r="48" spans="1:28" s="51" customFormat="1" ht="20.100000000000001" customHeight="1">
      <c r="A48" s="62">
        <v>6</v>
      </c>
      <c r="B48" s="91" t="s">
        <v>59</v>
      </c>
      <c r="C48" s="91" t="s">
        <v>212</v>
      </c>
      <c r="D48" s="21" t="s">
        <v>175</v>
      </c>
      <c r="E48" s="91">
        <v>2</v>
      </c>
      <c r="F48" s="86"/>
      <c r="G48" s="86"/>
      <c r="H48" s="86"/>
      <c r="I48" s="86"/>
      <c r="J48" s="86"/>
      <c r="K48" s="86"/>
      <c r="L48" s="86"/>
      <c r="M48" s="84"/>
      <c r="N48" s="104" t="str">
        <f t="shared" si="0"/>
        <v>유량계 검교정(관로)300㎜ 이하</v>
      </c>
      <c r="O48" s="104"/>
      <c r="P48" s="104"/>
      <c r="Q48" s="104">
        <f>IF(ISERROR(INDEX(#REF!,MATCH(B48&amp;C48,#REF!,0))),0,INDEX(#REF!,MATCH(B48&amp;C48,#REF!,0)))</f>
        <v>0</v>
      </c>
      <c r="R48" s="54"/>
      <c r="S48" s="54"/>
      <c r="T48" s="53"/>
      <c r="U48" s="104"/>
      <c r="V48" s="53"/>
      <c r="W48" s="52"/>
      <c r="Y48" s="50"/>
    </row>
    <row r="49" spans="1:25" s="51" customFormat="1" ht="20.100000000000001" customHeight="1">
      <c r="A49" s="62">
        <v>7</v>
      </c>
      <c r="B49" s="91" t="s">
        <v>66</v>
      </c>
      <c r="C49" s="91" t="s">
        <v>68</v>
      </c>
      <c r="D49" s="21" t="s">
        <v>175</v>
      </c>
      <c r="E49" s="91">
        <v>2</v>
      </c>
      <c r="F49" s="86"/>
      <c r="G49" s="86"/>
      <c r="H49" s="86"/>
      <c r="I49" s="86"/>
      <c r="J49" s="86"/>
      <c r="K49" s="86"/>
      <c r="L49" s="86"/>
      <c r="M49" s="84"/>
      <c r="N49" s="104" t="str">
        <f>B49&amp;C49</f>
        <v>유량계 검교정(수로)1000㎜×1000㎜이하</v>
      </c>
      <c r="O49" s="104"/>
      <c r="P49" s="104"/>
      <c r="Q49" s="104">
        <f>IF(ISERROR(INDEX(#REF!,MATCH(B49&amp;C49,#REF!,0))),0,INDEX(#REF!,MATCH(B49&amp;C49,#REF!,0)))</f>
        <v>0</v>
      </c>
      <c r="R49" s="54"/>
      <c r="S49" s="54"/>
      <c r="T49" s="53"/>
      <c r="U49" s="104"/>
      <c r="V49" s="53"/>
      <c r="W49" s="52"/>
      <c r="Y49" s="50"/>
    </row>
    <row r="50" spans="1:25" s="51" customFormat="1" ht="20.100000000000001" customHeight="1">
      <c r="A50" s="62">
        <v>8</v>
      </c>
      <c r="B50" s="91" t="s">
        <v>66</v>
      </c>
      <c r="C50" s="91" t="s">
        <v>67</v>
      </c>
      <c r="D50" s="21" t="s">
        <v>175</v>
      </c>
      <c r="E50" s="91">
        <v>2</v>
      </c>
      <c r="F50" s="86"/>
      <c r="G50" s="86"/>
      <c r="H50" s="86"/>
      <c r="I50" s="86"/>
      <c r="J50" s="86"/>
      <c r="K50" s="86"/>
      <c r="L50" s="86"/>
      <c r="M50" s="84"/>
      <c r="N50" s="104" t="str">
        <f>B50&amp;C50</f>
        <v>유량계 검교정(수로)2000㎜×2000㎜이하</v>
      </c>
      <c r="O50" s="104"/>
      <c r="P50" s="104"/>
      <c r="Q50" s="104">
        <f>IF(ISERROR(INDEX(#REF!,MATCH(B50&amp;C50,#REF!,0))),0,INDEX(#REF!,MATCH(B50&amp;C50,#REF!,0)))</f>
        <v>0</v>
      </c>
      <c r="R50" s="54"/>
      <c r="S50" s="54"/>
      <c r="T50" s="53"/>
      <c r="U50" s="104"/>
      <c r="V50" s="53"/>
      <c r="W50" s="52"/>
      <c r="Y50" s="50"/>
    </row>
    <row r="51" spans="1:25" s="51" customFormat="1" ht="20.100000000000001" customHeight="1">
      <c r="A51" s="62"/>
      <c r="B51" s="91"/>
      <c r="C51" s="91"/>
      <c r="D51" s="21"/>
      <c r="E51" s="91"/>
      <c r="F51" s="86"/>
      <c r="G51" s="86"/>
      <c r="H51" s="86"/>
      <c r="I51" s="86"/>
      <c r="J51" s="86"/>
      <c r="K51" s="86"/>
      <c r="L51" s="86"/>
      <c r="M51" s="84"/>
      <c r="N51" s="104"/>
      <c r="O51" s="104"/>
      <c r="P51" s="104"/>
      <c r="Q51" s="104"/>
      <c r="R51" s="54"/>
      <c r="S51" s="54"/>
      <c r="T51" s="53"/>
      <c r="U51" s="104"/>
      <c r="V51" s="53"/>
      <c r="W51" s="52"/>
      <c r="Y51" s="50"/>
    </row>
    <row r="52" spans="1:25" s="51" customFormat="1" ht="20.100000000000001" customHeight="1">
      <c r="A52" s="80" t="s">
        <v>238</v>
      </c>
      <c r="B52" s="91"/>
      <c r="C52" s="91"/>
      <c r="D52" s="21"/>
      <c r="E52" s="91"/>
      <c r="F52" s="86"/>
      <c r="G52" s="86"/>
      <c r="H52" s="86"/>
      <c r="I52" s="77"/>
      <c r="J52" s="86"/>
      <c r="K52" s="86"/>
      <c r="L52" s="77"/>
      <c r="M52" s="84"/>
      <c r="N52" s="104" t="str">
        <f t="shared" si="0"/>
        <v/>
      </c>
      <c r="O52" s="104"/>
      <c r="P52" s="104"/>
      <c r="Q52" s="104">
        <f>IF(ISERROR(INDEX(#REF!,MATCH(B52&amp;C52,#REF!,0))),0,INDEX(#REF!,MATCH(B52&amp;C52,#REF!,0)))</f>
        <v>0</v>
      </c>
      <c r="R52" s="54"/>
      <c r="S52" s="54"/>
      <c r="T52" s="53"/>
      <c r="U52" s="104"/>
      <c r="V52" s="53"/>
      <c r="W52" s="52"/>
      <c r="Y52" s="50"/>
    </row>
    <row r="53" spans="1:25" s="51" customFormat="1" ht="20.100000000000001" customHeight="1">
      <c r="A53" s="62">
        <v>1</v>
      </c>
      <c r="B53" s="91" t="s">
        <v>59</v>
      </c>
      <c r="C53" s="91" t="s">
        <v>217</v>
      </c>
      <c r="D53" s="21" t="s">
        <v>175</v>
      </c>
      <c r="E53" s="91">
        <v>2</v>
      </c>
      <c r="F53" s="86"/>
      <c r="G53" s="86"/>
      <c r="H53" s="86"/>
      <c r="I53" s="86"/>
      <c r="J53" s="86"/>
      <c r="K53" s="86"/>
      <c r="L53" s="86"/>
      <c r="M53" s="84"/>
      <c r="N53" s="104" t="str">
        <f t="shared" si="0"/>
        <v>유량계 검교정(관로)500㎜ 이하</v>
      </c>
      <c r="O53" s="104"/>
      <c r="P53" s="104"/>
      <c r="Q53" s="104">
        <f>IF(ISERROR(INDEX(#REF!,MATCH(B53&amp;C53,#REF!,0))),0,INDEX(#REF!,MATCH(B53&amp;C53,#REF!,0)))</f>
        <v>0</v>
      </c>
      <c r="R53" s="54"/>
      <c r="S53" s="54"/>
      <c r="T53" s="53"/>
      <c r="U53" s="104"/>
      <c r="V53" s="53"/>
      <c r="W53" s="52"/>
      <c r="Y53" s="50"/>
    </row>
    <row r="54" spans="1:25" s="51" customFormat="1" ht="20.100000000000001" customHeight="1">
      <c r="A54" s="62">
        <v>2</v>
      </c>
      <c r="B54" s="91" t="s">
        <v>59</v>
      </c>
      <c r="C54" s="91" t="s">
        <v>217</v>
      </c>
      <c r="D54" s="21" t="s">
        <v>175</v>
      </c>
      <c r="E54" s="91">
        <v>2</v>
      </c>
      <c r="F54" s="86"/>
      <c r="G54" s="86"/>
      <c r="H54" s="86"/>
      <c r="I54" s="86"/>
      <c r="J54" s="86"/>
      <c r="K54" s="86"/>
      <c r="L54" s="86"/>
      <c r="M54" s="84"/>
      <c r="N54" s="104" t="str">
        <f t="shared" si="0"/>
        <v>유량계 검교정(관로)500㎜ 이하</v>
      </c>
      <c r="O54" s="104"/>
      <c r="P54" s="104"/>
      <c r="Q54" s="104">
        <f>IF(ISERROR(INDEX(#REF!,MATCH(B54&amp;C54,#REF!,0))),0,INDEX(#REF!,MATCH(B54&amp;C54,#REF!,0)))</f>
        <v>0</v>
      </c>
      <c r="R54" s="54"/>
      <c r="S54" s="54"/>
      <c r="T54" s="53"/>
      <c r="U54" s="104"/>
      <c r="V54" s="53"/>
      <c r="W54" s="52"/>
      <c r="Y54" s="50"/>
    </row>
    <row r="55" spans="1:25" s="51" customFormat="1" ht="20.100000000000001" customHeight="1">
      <c r="A55" s="62">
        <v>1</v>
      </c>
      <c r="B55" s="91" t="s">
        <v>59</v>
      </c>
      <c r="C55" s="91" t="s">
        <v>217</v>
      </c>
      <c r="D55" s="21" t="s">
        <v>175</v>
      </c>
      <c r="E55" s="91">
        <v>2</v>
      </c>
      <c r="F55" s="86"/>
      <c r="G55" s="86"/>
      <c r="H55" s="86"/>
      <c r="I55" s="86"/>
      <c r="J55" s="86"/>
      <c r="K55" s="86"/>
      <c r="L55" s="86"/>
      <c r="M55" s="84"/>
      <c r="N55" s="104" t="str">
        <f t="shared" ref="N55" si="4">B55&amp;C55</f>
        <v>유량계 검교정(관로)500㎜ 이하</v>
      </c>
      <c r="O55" s="104"/>
      <c r="P55" s="104"/>
      <c r="Q55" s="104">
        <f>IF(ISERROR(INDEX(#REF!,MATCH(B55&amp;C55,#REF!,0))),0,INDEX(#REF!,MATCH(B55&amp;C55,#REF!,0)))</f>
        <v>0</v>
      </c>
      <c r="R55" s="54"/>
      <c r="S55" s="54"/>
      <c r="T55" s="53"/>
      <c r="U55" s="104"/>
      <c r="V55" s="53"/>
      <c r="W55" s="52"/>
      <c r="Y55" s="50"/>
    </row>
    <row r="56" spans="1:25" s="51" customFormat="1" ht="20.100000000000001" customHeight="1">
      <c r="A56" s="62">
        <v>3</v>
      </c>
      <c r="B56" s="91" t="s">
        <v>66</v>
      </c>
      <c r="C56" s="91" t="s">
        <v>67</v>
      </c>
      <c r="D56" s="21" t="s">
        <v>175</v>
      </c>
      <c r="E56" s="91">
        <v>2</v>
      </c>
      <c r="F56" s="77"/>
      <c r="G56" s="77"/>
      <c r="H56" s="86"/>
      <c r="I56" s="86"/>
      <c r="J56" s="86"/>
      <c r="K56" s="86"/>
      <c r="L56" s="86"/>
      <c r="M56" s="201"/>
      <c r="N56" s="104" t="str">
        <f t="shared" si="0"/>
        <v>유량계 검교정(수로)2000㎜×2000㎜이하</v>
      </c>
      <c r="O56" s="104"/>
      <c r="P56" s="104"/>
      <c r="Q56" s="104">
        <f>IF(ISERROR(INDEX(#REF!,MATCH(B56&amp;C56,#REF!,0))),0,INDEX(#REF!,MATCH(B56&amp;C56,#REF!,0)))</f>
        <v>0</v>
      </c>
      <c r="R56" s="53"/>
      <c r="S56" s="53"/>
      <c r="T56" s="53"/>
      <c r="U56" s="53"/>
      <c r="V56" s="53"/>
      <c r="W56" s="52"/>
      <c r="Y56" s="50"/>
    </row>
    <row r="57" spans="1:25" s="51" customFormat="1" ht="20.100000000000001" customHeight="1" thickBot="1">
      <c r="A57" s="205"/>
      <c r="B57" s="194"/>
      <c r="C57" s="194"/>
      <c r="D57" s="17"/>
      <c r="E57" s="194"/>
      <c r="F57" s="71"/>
      <c r="G57" s="71"/>
      <c r="H57" s="18"/>
      <c r="I57" s="18"/>
      <c r="J57" s="18"/>
      <c r="K57" s="18"/>
      <c r="L57" s="18"/>
      <c r="M57" s="206"/>
      <c r="N57" s="104"/>
      <c r="O57" s="104"/>
      <c r="P57" s="104"/>
      <c r="Q57" s="104"/>
      <c r="R57" s="53"/>
      <c r="S57" s="53"/>
      <c r="T57" s="53"/>
      <c r="U57" s="53"/>
      <c r="V57" s="53"/>
      <c r="W57" s="52"/>
      <c r="Y57" s="50"/>
    </row>
    <row r="58" spans="1:25" s="51" customFormat="1" ht="20.100000000000001" customHeight="1">
      <c r="A58" s="195" t="s">
        <v>239</v>
      </c>
      <c r="B58" s="196"/>
      <c r="C58" s="196"/>
      <c r="D58" s="197"/>
      <c r="E58" s="196"/>
      <c r="F58" s="96"/>
      <c r="G58" s="96"/>
      <c r="H58" s="96"/>
      <c r="I58" s="95"/>
      <c r="J58" s="95"/>
      <c r="K58" s="95"/>
      <c r="L58" s="95"/>
      <c r="M58" s="94"/>
      <c r="N58" s="104" t="str">
        <f t="shared" si="0"/>
        <v/>
      </c>
      <c r="O58" s="104"/>
      <c r="P58" s="104"/>
      <c r="Q58" s="104"/>
      <c r="R58" s="53"/>
      <c r="S58" s="53"/>
      <c r="T58" s="53"/>
      <c r="U58" s="53"/>
      <c r="V58" s="53"/>
      <c r="W58" s="52"/>
      <c r="Y58" s="50"/>
    </row>
    <row r="59" spans="1:25" s="51" customFormat="1" ht="20.100000000000001" customHeight="1">
      <c r="A59" s="62">
        <v>1</v>
      </c>
      <c r="B59" s="91" t="s">
        <v>59</v>
      </c>
      <c r="C59" s="91" t="s">
        <v>211</v>
      </c>
      <c r="D59" s="21" t="s">
        <v>175</v>
      </c>
      <c r="E59" s="91">
        <v>1</v>
      </c>
      <c r="F59" s="86"/>
      <c r="G59" s="86"/>
      <c r="H59" s="86"/>
      <c r="I59" s="86"/>
      <c r="J59" s="86"/>
      <c r="K59" s="86"/>
      <c r="L59" s="86"/>
      <c r="M59" s="201" t="s">
        <v>167</v>
      </c>
      <c r="N59" s="104" t="str">
        <f t="shared" si="0"/>
        <v>유량계 검교정(관로)100㎜ 이하</v>
      </c>
      <c r="O59" s="104"/>
      <c r="P59" s="104"/>
      <c r="Q59" s="104">
        <f>IF(ISERROR(INDEX(#REF!,MATCH(B59&amp;C59,#REF!,0))),0,INDEX(#REF!,MATCH(B59&amp;C59,#REF!,0)))</f>
        <v>0</v>
      </c>
      <c r="R59" s="53"/>
      <c r="S59" s="53"/>
      <c r="T59" s="53"/>
      <c r="U59" s="53"/>
      <c r="V59" s="53"/>
      <c r="W59" s="52"/>
      <c r="Y59" s="50"/>
    </row>
    <row r="60" spans="1:25" s="51" customFormat="1" ht="20.100000000000001" customHeight="1">
      <c r="A60" s="62">
        <v>2</v>
      </c>
      <c r="B60" s="91" t="s">
        <v>59</v>
      </c>
      <c r="C60" s="91" t="s">
        <v>212</v>
      </c>
      <c r="D60" s="21" t="s">
        <v>175</v>
      </c>
      <c r="E60" s="91">
        <v>1</v>
      </c>
      <c r="F60" s="86"/>
      <c r="G60" s="86"/>
      <c r="H60" s="86"/>
      <c r="I60" s="86"/>
      <c r="J60" s="86"/>
      <c r="K60" s="86"/>
      <c r="L60" s="86"/>
      <c r="M60" s="201" t="s">
        <v>167</v>
      </c>
      <c r="N60" s="104" t="str">
        <f t="shared" si="0"/>
        <v>유량계 검교정(관로)300㎜ 이하</v>
      </c>
      <c r="O60" s="104"/>
      <c r="P60" s="104"/>
      <c r="Q60" s="104">
        <f>IF(ISERROR(INDEX(#REF!,MATCH(B60&amp;C60,#REF!,0))),0,INDEX(#REF!,MATCH(B60&amp;C60,#REF!,0)))</f>
        <v>0</v>
      </c>
      <c r="R60" s="53"/>
      <c r="S60" s="53"/>
      <c r="T60" s="53"/>
      <c r="U60" s="53"/>
      <c r="V60" s="53"/>
      <c r="W60" s="52"/>
      <c r="Y60" s="50"/>
    </row>
    <row r="61" spans="1:25" s="51" customFormat="1" ht="20.100000000000001" customHeight="1">
      <c r="A61" s="62">
        <v>3</v>
      </c>
      <c r="B61" s="91" t="s">
        <v>59</v>
      </c>
      <c r="C61" s="91" t="s">
        <v>217</v>
      </c>
      <c r="D61" s="21" t="s">
        <v>175</v>
      </c>
      <c r="E61" s="91">
        <v>2</v>
      </c>
      <c r="F61" s="86"/>
      <c r="G61" s="86"/>
      <c r="H61" s="86"/>
      <c r="I61" s="86"/>
      <c r="J61" s="86"/>
      <c r="K61" s="86"/>
      <c r="L61" s="86"/>
      <c r="M61" s="84"/>
      <c r="N61" s="104" t="str">
        <f t="shared" si="0"/>
        <v>유량계 검교정(관로)500㎜ 이하</v>
      </c>
      <c r="O61" s="104"/>
      <c r="P61" s="104"/>
      <c r="Q61" s="104">
        <f>IF(ISERROR(INDEX(#REF!,MATCH(B61&amp;C61,#REF!,0))),0,INDEX(#REF!,MATCH(B61&amp;C61,#REF!,0)))</f>
        <v>0</v>
      </c>
      <c r="R61" s="53"/>
      <c r="S61" s="53"/>
      <c r="T61" s="53"/>
      <c r="U61" s="53"/>
      <c r="V61" s="53"/>
      <c r="W61" s="52"/>
      <c r="Y61" s="50"/>
    </row>
    <row r="62" spans="1:25" s="51" customFormat="1" ht="20.100000000000001" customHeight="1">
      <c r="A62" s="62">
        <v>4</v>
      </c>
      <c r="B62" s="91" t="s">
        <v>59</v>
      </c>
      <c r="C62" s="91" t="s">
        <v>211</v>
      </c>
      <c r="D62" s="21" t="s">
        <v>175</v>
      </c>
      <c r="E62" s="91">
        <v>2</v>
      </c>
      <c r="F62" s="86"/>
      <c r="G62" s="86"/>
      <c r="H62" s="86"/>
      <c r="I62" s="86"/>
      <c r="J62" s="86"/>
      <c r="K62" s="86"/>
      <c r="L62" s="86"/>
      <c r="M62" s="84"/>
      <c r="N62" s="104" t="str">
        <f t="shared" si="0"/>
        <v>유량계 검교정(관로)100㎜ 이하</v>
      </c>
      <c r="O62" s="104"/>
      <c r="P62" s="104"/>
      <c r="Q62" s="104">
        <f>IF(ISERROR(INDEX(#REF!,MATCH(B62&amp;C62,#REF!,0))),0,INDEX(#REF!,MATCH(B62&amp;C62,#REF!,0)))</f>
        <v>0</v>
      </c>
      <c r="R62" s="53"/>
      <c r="S62" s="53"/>
      <c r="T62" s="53"/>
      <c r="U62" s="53"/>
      <c r="V62" s="53"/>
      <c r="W62" s="52"/>
      <c r="Y62" s="50"/>
    </row>
    <row r="63" spans="1:25" s="51" customFormat="1" ht="20.100000000000001" customHeight="1">
      <c r="A63" s="62">
        <v>5</v>
      </c>
      <c r="B63" s="91" t="s">
        <v>59</v>
      </c>
      <c r="C63" s="91" t="s">
        <v>211</v>
      </c>
      <c r="D63" s="21" t="s">
        <v>175</v>
      </c>
      <c r="E63" s="91">
        <v>2</v>
      </c>
      <c r="F63" s="86"/>
      <c r="G63" s="86"/>
      <c r="H63" s="86"/>
      <c r="I63" s="86"/>
      <c r="J63" s="86"/>
      <c r="K63" s="86"/>
      <c r="L63" s="86"/>
      <c r="M63" s="84"/>
      <c r="N63" s="104" t="str">
        <f t="shared" si="0"/>
        <v>유량계 검교정(관로)100㎜ 이하</v>
      </c>
      <c r="O63" s="104"/>
      <c r="P63" s="104"/>
      <c r="Q63" s="104">
        <f>IF(ISERROR(INDEX(#REF!,MATCH(B63&amp;C63,#REF!,0))),0,INDEX(#REF!,MATCH(B63&amp;C63,#REF!,0)))</f>
        <v>0</v>
      </c>
      <c r="R63" s="53"/>
      <c r="S63" s="53"/>
      <c r="T63" s="53"/>
      <c r="U63" s="53"/>
      <c r="V63" s="53"/>
      <c r="W63" s="52"/>
      <c r="Y63" s="50"/>
    </row>
    <row r="64" spans="1:25" s="51" customFormat="1" ht="20.100000000000001" customHeight="1">
      <c r="A64" s="62">
        <v>6</v>
      </c>
      <c r="B64" s="91" t="s">
        <v>59</v>
      </c>
      <c r="C64" s="91" t="s">
        <v>211</v>
      </c>
      <c r="D64" s="21" t="s">
        <v>175</v>
      </c>
      <c r="E64" s="91">
        <v>2</v>
      </c>
      <c r="F64" s="86"/>
      <c r="G64" s="86"/>
      <c r="H64" s="86"/>
      <c r="I64" s="86"/>
      <c r="J64" s="86"/>
      <c r="K64" s="86"/>
      <c r="L64" s="86"/>
      <c r="M64" s="84"/>
      <c r="N64" s="104" t="str">
        <f t="shared" si="0"/>
        <v>유량계 검교정(관로)100㎜ 이하</v>
      </c>
      <c r="O64" s="104"/>
      <c r="P64" s="104"/>
      <c r="Q64" s="104">
        <f>IF(ISERROR(INDEX(#REF!,MATCH(B64&amp;C64,#REF!,0))),0,INDEX(#REF!,MATCH(B64&amp;C64,#REF!,0)))</f>
        <v>0</v>
      </c>
      <c r="R64" s="53"/>
      <c r="S64" s="53"/>
      <c r="T64" s="53"/>
      <c r="U64" s="53"/>
      <c r="V64" s="53"/>
      <c r="W64" s="52"/>
      <c r="Y64" s="50"/>
    </row>
    <row r="65" spans="1:25" s="51" customFormat="1" ht="20.100000000000001" customHeight="1">
      <c r="A65" s="62">
        <v>7</v>
      </c>
      <c r="B65" s="91" t="s">
        <v>59</v>
      </c>
      <c r="C65" s="91" t="s">
        <v>212</v>
      </c>
      <c r="D65" s="21" t="s">
        <v>175</v>
      </c>
      <c r="E65" s="91">
        <v>2</v>
      </c>
      <c r="F65" s="77"/>
      <c r="G65" s="77"/>
      <c r="H65" s="86"/>
      <c r="I65" s="86"/>
      <c r="J65" s="86"/>
      <c r="K65" s="86"/>
      <c r="L65" s="86"/>
      <c r="M65" s="201"/>
      <c r="N65" s="104" t="str">
        <f t="shared" si="0"/>
        <v>유량계 검교정(관로)300㎜ 이하</v>
      </c>
      <c r="O65" s="104"/>
      <c r="P65" s="104"/>
      <c r="Q65" s="104">
        <f>IF(ISERROR(INDEX(#REF!,MATCH(B65&amp;C65,#REF!,0))),0,INDEX(#REF!,MATCH(B65&amp;C65,#REF!,0)))</f>
        <v>0</v>
      </c>
      <c r="R65" s="53"/>
      <c r="S65" s="53"/>
      <c r="T65" s="53"/>
      <c r="U65" s="53"/>
      <c r="V65" s="53"/>
      <c r="W65" s="52"/>
      <c r="Y65" s="50"/>
    </row>
    <row r="66" spans="1:25" s="51" customFormat="1" ht="19.5" customHeight="1">
      <c r="A66" s="62">
        <v>8</v>
      </c>
      <c r="B66" s="91" t="s">
        <v>59</v>
      </c>
      <c r="C66" s="91" t="s">
        <v>212</v>
      </c>
      <c r="D66" s="21" t="s">
        <v>175</v>
      </c>
      <c r="E66" s="91">
        <v>2</v>
      </c>
      <c r="F66" s="91"/>
      <c r="G66" s="91"/>
      <c r="H66" s="86"/>
      <c r="I66" s="86"/>
      <c r="J66" s="86"/>
      <c r="K66" s="86"/>
      <c r="L66" s="86"/>
      <c r="M66" s="84"/>
      <c r="N66" s="104" t="str">
        <f t="shared" si="0"/>
        <v>유량계 검교정(관로)300㎜ 이하</v>
      </c>
      <c r="O66" s="104"/>
      <c r="P66" s="104"/>
      <c r="Q66" s="104">
        <f>IF(ISERROR(INDEX(#REF!,MATCH(B66&amp;C66,#REF!,0))),0,INDEX(#REF!,MATCH(B66&amp;C66,#REF!,0)))</f>
        <v>0</v>
      </c>
      <c r="R66" s="53"/>
      <c r="S66" s="53"/>
      <c r="T66" s="53"/>
      <c r="U66" s="53"/>
      <c r="V66" s="53"/>
      <c r="W66" s="52"/>
      <c r="Y66" s="50"/>
    </row>
    <row r="67" spans="1:25" s="51" customFormat="1" ht="19.5" customHeight="1">
      <c r="A67" s="62">
        <v>9</v>
      </c>
      <c r="B67" s="91" t="s">
        <v>59</v>
      </c>
      <c r="C67" s="91" t="s">
        <v>217</v>
      </c>
      <c r="D67" s="21" t="s">
        <v>175</v>
      </c>
      <c r="E67" s="91">
        <v>2</v>
      </c>
      <c r="F67" s="91"/>
      <c r="G67" s="91"/>
      <c r="H67" s="86"/>
      <c r="I67" s="86"/>
      <c r="J67" s="86"/>
      <c r="K67" s="86"/>
      <c r="L67" s="86"/>
      <c r="M67" s="84"/>
      <c r="N67" s="104" t="str">
        <f t="shared" si="0"/>
        <v>유량계 검교정(관로)500㎜ 이하</v>
      </c>
      <c r="O67" s="104"/>
      <c r="P67" s="104"/>
      <c r="Q67" s="104">
        <f>IF(ISERROR(INDEX(#REF!,MATCH(B67&amp;C67,#REF!,0))),0,INDEX(#REF!,MATCH(B67&amp;C67,#REF!,0)))</f>
        <v>0</v>
      </c>
      <c r="R67" s="53"/>
      <c r="S67" s="53"/>
      <c r="T67" s="53"/>
      <c r="U67" s="53"/>
      <c r="V67" s="53"/>
      <c r="W67" s="52"/>
      <c r="Y67" s="50"/>
    </row>
    <row r="68" spans="1:25" s="51" customFormat="1" ht="19.5" customHeight="1">
      <c r="A68" s="62">
        <v>10</v>
      </c>
      <c r="B68" s="91" t="s">
        <v>59</v>
      </c>
      <c r="C68" s="91" t="s">
        <v>217</v>
      </c>
      <c r="D68" s="21" t="s">
        <v>175</v>
      </c>
      <c r="E68" s="91">
        <v>2</v>
      </c>
      <c r="F68" s="91"/>
      <c r="G68" s="91"/>
      <c r="H68" s="86"/>
      <c r="I68" s="86"/>
      <c r="J68" s="86"/>
      <c r="K68" s="86"/>
      <c r="L68" s="86"/>
      <c r="M68" s="84"/>
      <c r="N68" s="104" t="str">
        <f t="shared" si="0"/>
        <v>유량계 검교정(관로)500㎜ 이하</v>
      </c>
      <c r="O68" s="104"/>
      <c r="P68" s="104"/>
      <c r="Q68" s="104">
        <f>IF(ISERROR(INDEX(#REF!,MATCH(B68&amp;C68,#REF!,0))),0,INDEX(#REF!,MATCH(B68&amp;C68,#REF!,0)))</f>
        <v>0</v>
      </c>
      <c r="R68" s="53"/>
      <c r="S68" s="53"/>
      <c r="T68" s="53"/>
      <c r="U68" s="53"/>
      <c r="V68" s="53"/>
      <c r="W68" s="52"/>
      <c r="Y68" s="50"/>
    </row>
    <row r="69" spans="1:25" s="51" customFormat="1" ht="19.5" customHeight="1">
      <c r="A69" s="62">
        <v>11</v>
      </c>
      <c r="B69" s="91" t="s">
        <v>59</v>
      </c>
      <c r="C69" s="91" t="s">
        <v>217</v>
      </c>
      <c r="D69" s="21" t="s">
        <v>175</v>
      </c>
      <c r="E69" s="91">
        <v>2</v>
      </c>
      <c r="F69" s="91"/>
      <c r="G69" s="91"/>
      <c r="H69" s="86"/>
      <c r="I69" s="86"/>
      <c r="J69" s="86"/>
      <c r="K69" s="86"/>
      <c r="L69" s="86"/>
      <c r="M69" s="84"/>
      <c r="N69" s="104" t="str">
        <f t="shared" si="0"/>
        <v>유량계 검교정(관로)500㎜ 이하</v>
      </c>
      <c r="O69" s="104"/>
      <c r="P69" s="104"/>
      <c r="Q69" s="104">
        <f>IF(ISERROR(INDEX(#REF!,MATCH(B69&amp;C69,#REF!,0))),0,INDEX(#REF!,MATCH(B69&amp;C69,#REF!,0)))</f>
        <v>0</v>
      </c>
      <c r="R69" s="53"/>
      <c r="S69" s="53"/>
      <c r="T69" s="53"/>
      <c r="U69" s="53"/>
      <c r="V69" s="53"/>
      <c r="W69" s="52"/>
      <c r="Y69" s="50"/>
    </row>
    <row r="70" spans="1:25" s="51" customFormat="1" ht="19.5" customHeight="1">
      <c r="A70" s="62">
        <v>12</v>
      </c>
      <c r="B70" s="91" t="s">
        <v>66</v>
      </c>
      <c r="C70" s="91" t="s">
        <v>68</v>
      </c>
      <c r="D70" s="21" t="s">
        <v>175</v>
      </c>
      <c r="E70" s="91">
        <v>2</v>
      </c>
      <c r="F70" s="91"/>
      <c r="G70" s="91"/>
      <c r="H70" s="86"/>
      <c r="I70" s="86"/>
      <c r="J70" s="86"/>
      <c r="K70" s="86"/>
      <c r="L70" s="86"/>
      <c r="M70" s="84"/>
      <c r="N70" s="104" t="str">
        <f t="shared" si="0"/>
        <v>유량계 검교정(수로)1000㎜×1000㎜이하</v>
      </c>
      <c r="O70" s="104"/>
      <c r="P70" s="104"/>
      <c r="Q70" s="104">
        <f>IF(ISERROR(INDEX(#REF!,MATCH(B70&amp;C70,#REF!,0))),0,INDEX(#REF!,MATCH(B70&amp;C70,#REF!,0)))</f>
        <v>0</v>
      </c>
      <c r="R70" s="53"/>
      <c r="S70" s="53"/>
      <c r="T70" s="53"/>
      <c r="U70" s="53"/>
      <c r="V70" s="53"/>
      <c r="W70" s="52"/>
      <c r="Y70" s="50"/>
    </row>
    <row r="71" spans="1:25" s="51" customFormat="1" ht="19.5" customHeight="1">
      <c r="A71" s="62"/>
      <c r="B71" s="91"/>
      <c r="C71" s="91"/>
      <c r="D71" s="21"/>
      <c r="E71" s="91"/>
      <c r="F71" s="91"/>
      <c r="G71" s="91"/>
      <c r="H71" s="86"/>
      <c r="I71" s="86"/>
      <c r="J71" s="86"/>
      <c r="K71" s="86"/>
      <c r="L71" s="86"/>
      <c r="M71" s="84"/>
      <c r="N71" s="104"/>
      <c r="O71" s="104"/>
      <c r="P71" s="104"/>
      <c r="Q71" s="104"/>
      <c r="R71" s="53"/>
      <c r="S71" s="53"/>
      <c r="T71" s="53"/>
      <c r="U71" s="53"/>
      <c r="V71" s="53"/>
      <c r="W71" s="52"/>
      <c r="Y71" s="50"/>
    </row>
    <row r="72" spans="1:25" s="51" customFormat="1" ht="20.100000000000001" customHeight="1">
      <c r="A72" s="80" t="s">
        <v>240</v>
      </c>
      <c r="B72" s="91"/>
      <c r="C72" s="91"/>
      <c r="D72" s="21"/>
      <c r="E72" s="91"/>
      <c r="F72" s="86"/>
      <c r="G72" s="86"/>
      <c r="H72" s="86"/>
      <c r="I72" s="77"/>
      <c r="J72" s="77"/>
      <c r="K72" s="77"/>
      <c r="L72" s="77"/>
      <c r="M72" s="84"/>
      <c r="N72" s="104" t="str">
        <f t="shared" si="0"/>
        <v/>
      </c>
      <c r="O72" s="104"/>
      <c r="P72" s="104"/>
      <c r="Q72" s="104"/>
      <c r="R72" s="53"/>
      <c r="S72" s="53"/>
      <c r="T72" s="53"/>
      <c r="U72" s="53"/>
      <c r="V72" s="53"/>
      <c r="W72" s="52"/>
      <c r="Y72" s="50"/>
    </row>
    <row r="73" spans="1:25" s="51" customFormat="1" ht="20.100000000000001" customHeight="1">
      <c r="A73" s="62">
        <v>1</v>
      </c>
      <c r="B73" s="91" t="s">
        <v>59</v>
      </c>
      <c r="C73" s="91" t="s">
        <v>217</v>
      </c>
      <c r="D73" s="21" t="s">
        <v>175</v>
      </c>
      <c r="E73" s="91">
        <v>2</v>
      </c>
      <c r="F73" s="77"/>
      <c r="G73" s="77"/>
      <c r="H73" s="86"/>
      <c r="I73" s="86"/>
      <c r="J73" s="86"/>
      <c r="K73" s="86"/>
      <c r="L73" s="86"/>
      <c r="M73" s="201"/>
      <c r="N73" s="104" t="str">
        <f t="shared" si="0"/>
        <v>유량계 검교정(관로)500㎜ 이하</v>
      </c>
      <c r="O73" s="104"/>
      <c r="P73" s="104"/>
      <c r="Q73" s="104">
        <f>IF(ISERROR(INDEX(#REF!,MATCH(B73&amp;C73,#REF!,0))),0,INDEX(#REF!,MATCH(B73&amp;C73,#REF!,0)))</f>
        <v>0</v>
      </c>
      <c r="R73" s="53"/>
      <c r="S73" s="53"/>
      <c r="T73" s="53"/>
      <c r="U73" s="53"/>
      <c r="V73" s="53"/>
      <c r="W73" s="52"/>
      <c r="Y73" s="50"/>
    </row>
    <row r="74" spans="1:25" s="51" customFormat="1" ht="20.100000000000001" customHeight="1">
      <c r="A74" s="62">
        <v>2</v>
      </c>
      <c r="B74" s="91" t="s">
        <v>66</v>
      </c>
      <c r="C74" s="91" t="s">
        <v>214</v>
      </c>
      <c r="D74" s="21" t="s">
        <v>175</v>
      </c>
      <c r="E74" s="91">
        <v>2</v>
      </c>
      <c r="F74" s="86"/>
      <c r="G74" s="86"/>
      <c r="H74" s="86"/>
      <c r="I74" s="86"/>
      <c r="J74" s="86"/>
      <c r="K74" s="86"/>
      <c r="L74" s="86"/>
      <c r="M74" s="84"/>
      <c r="N74" s="104" t="str">
        <f t="shared" si="0"/>
        <v>유량계 검교정(수로)1 - 12 inch</v>
      </c>
      <c r="O74" s="104"/>
      <c r="P74" s="104"/>
      <c r="Q74" s="104">
        <f>IF(ISERROR(INDEX(#REF!,MATCH(B74&amp;C74,#REF!,0))),0,INDEX(#REF!,MATCH(B74&amp;C74,#REF!,0)))</f>
        <v>0</v>
      </c>
      <c r="R74" s="53"/>
      <c r="S74" s="53"/>
      <c r="T74" s="53"/>
      <c r="U74" s="53"/>
      <c r="V74" s="53"/>
      <c r="W74" s="52"/>
      <c r="Y74" s="50"/>
    </row>
    <row r="75" spans="1:25" s="51" customFormat="1" ht="20.100000000000001" customHeight="1">
      <c r="A75" s="62"/>
      <c r="B75" s="91"/>
      <c r="C75" s="91"/>
      <c r="D75" s="21"/>
      <c r="E75" s="91"/>
      <c r="F75" s="86"/>
      <c r="G75" s="86"/>
      <c r="H75" s="86"/>
      <c r="I75" s="86"/>
      <c r="J75" s="86"/>
      <c r="K75" s="86"/>
      <c r="L75" s="86"/>
      <c r="M75" s="84"/>
      <c r="N75" s="104"/>
      <c r="O75" s="104"/>
      <c r="P75" s="104"/>
      <c r="Q75" s="104"/>
      <c r="R75" s="53"/>
      <c r="S75" s="53"/>
      <c r="T75" s="53"/>
      <c r="U75" s="53"/>
      <c r="V75" s="53"/>
      <c r="W75" s="52"/>
      <c r="Y75" s="50"/>
    </row>
    <row r="76" spans="1:25" s="51" customFormat="1" ht="20.100000000000001" customHeight="1">
      <c r="A76" s="80" t="s">
        <v>241</v>
      </c>
      <c r="B76" s="91"/>
      <c r="C76" s="91"/>
      <c r="D76" s="21"/>
      <c r="E76" s="91"/>
      <c r="F76" s="86"/>
      <c r="G76" s="86"/>
      <c r="H76" s="86"/>
      <c r="I76" s="77"/>
      <c r="J76" s="77"/>
      <c r="K76" s="77"/>
      <c r="L76" s="77"/>
      <c r="M76" s="84"/>
      <c r="N76" s="104" t="str">
        <f t="shared" si="0"/>
        <v/>
      </c>
      <c r="O76" s="104"/>
      <c r="P76" s="104"/>
      <c r="Q76" s="104"/>
      <c r="R76" s="53"/>
      <c r="S76" s="53"/>
      <c r="T76" s="53"/>
      <c r="U76" s="53"/>
      <c r="V76" s="53"/>
      <c r="W76" s="52"/>
      <c r="Y76" s="50"/>
    </row>
    <row r="77" spans="1:25" s="51" customFormat="1" ht="20.100000000000001" customHeight="1">
      <c r="A77" s="62">
        <v>1</v>
      </c>
      <c r="B77" s="91" t="s">
        <v>59</v>
      </c>
      <c r="C77" s="91" t="s">
        <v>212</v>
      </c>
      <c r="D77" s="21" t="s">
        <v>175</v>
      </c>
      <c r="E77" s="91">
        <v>2</v>
      </c>
      <c r="F77" s="77"/>
      <c r="G77" s="77"/>
      <c r="H77" s="86"/>
      <c r="I77" s="86"/>
      <c r="J77" s="86"/>
      <c r="K77" s="86"/>
      <c r="L77" s="86"/>
      <c r="M77" s="201"/>
      <c r="N77" s="104" t="str">
        <f t="shared" si="0"/>
        <v>유량계 검교정(관로)300㎜ 이하</v>
      </c>
      <c r="O77" s="104"/>
      <c r="P77" s="104"/>
      <c r="Q77" s="104">
        <f>IF(ISERROR(INDEX(#REF!,MATCH(B77&amp;C77,#REF!,0))),0,INDEX(#REF!,MATCH(B77&amp;C77,#REF!,0)))</f>
        <v>0</v>
      </c>
      <c r="R77" s="53"/>
      <c r="S77" s="53"/>
      <c r="T77" s="53"/>
      <c r="U77" s="53"/>
      <c r="V77" s="53"/>
      <c r="W77" s="52"/>
      <c r="Y77" s="50"/>
    </row>
    <row r="78" spans="1:25" s="51" customFormat="1" ht="20.100000000000001" customHeight="1">
      <c r="A78" s="62">
        <v>2</v>
      </c>
      <c r="B78" s="91" t="s">
        <v>59</v>
      </c>
      <c r="C78" s="91" t="s">
        <v>212</v>
      </c>
      <c r="D78" s="21" t="s">
        <v>175</v>
      </c>
      <c r="E78" s="91">
        <v>2</v>
      </c>
      <c r="F78" s="86"/>
      <c r="G78" s="86"/>
      <c r="H78" s="86"/>
      <c r="I78" s="86"/>
      <c r="J78" s="86"/>
      <c r="K78" s="86"/>
      <c r="L78" s="86"/>
      <c r="M78" s="84"/>
      <c r="N78" s="104" t="str">
        <f t="shared" si="0"/>
        <v>유량계 검교정(관로)300㎜ 이하</v>
      </c>
      <c r="O78" s="104"/>
      <c r="P78" s="104"/>
      <c r="Q78" s="104">
        <f>IF(ISERROR(INDEX(#REF!,MATCH(B78&amp;C78,#REF!,0))),0,INDEX(#REF!,MATCH(B78&amp;C78,#REF!,0)))</f>
        <v>0</v>
      </c>
      <c r="R78" s="53"/>
      <c r="S78" s="53"/>
      <c r="T78" s="53"/>
      <c r="U78" s="53"/>
      <c r="V78" s="53"/>
      <c r="W78" s="52"/>
      <c r="Y78" s="50"/>
    </row>
    <row r="79" spans="1:25" s="51" customFormat="1" ht="20.100000000000001" customHeight="1">
      <c r="A79" s="62"/>
      <c r="B79" s="91"/>
      <c r="C79" s="91"/>
      <c r="D79" s="21"/>
      <c r="E79" s="91"/>
      <c r="F79" s="86"/>
      <c r="G79" s="86"/>
      <c r="H79" s="86"/>
      <c r="I79" s="86"/>
      <c r="J79" s="86"/>
      <c r="K79" s="86"/>
      <c r="L79" s="86"/>
      <c r="M79" s="84"/>
      <c r="N79" s="104"/>
      <c r="O79" s="104"/>
      <c r="P79" s="104"/>
      <c r="Q79" s="104"/>
      <c r="R79" s="53"/>
      <c r="S79" s="53"/>
      <c r="T79" s="53"/>
      <c r="U79" s="53"/>
      <c r="V79" s="53"/>
      <c r="W79" s="52"/>
      <c r="Y79" s="50"/>
    </row>
    <row r="80" spans="1:25" s="51" customFormat="1" ht="20.100000000000001" customHeight="1">
      <c r="A80" s="80" t="s">
        <v>242</v>
      </c>
      <c r="B80" s="91"/>
      <c r="C80" s="91"/>
      <c r="D80" s="21"/>
      <c r="E80" s="91"/>
      <c r="F80" s="86"/>
      <c r="G80" s="86"/>
      <c r="H80" s="86"/>
      <c r="I80" s="77"/>
      <c r="J80" s="77"/>
      <c r="K80" s="77"/>
      <c r="L80" s="77"/>
      <c r="M80" s="84"/>
      <c r="N80" s="104" t="str">
        <f t="shared" si="0"/>
        <v/>
      </c>
      <c r="O80" s="104"/>
      <c r="P80" s="104"/>
      <c r="Q80" s="104"/>
      <c r="R80" s="53"/>
      <c r="S80" s="53"/>
      <c r="T80" s="53"/>
      <c r="U80" s="53"/>
      <c r="V80" s="53"/>
      <c r="W80" s="52"/>
      <c r="Y80" s="50"/>
    </row>
    <row r="81" spans="1:25" s="51" customFormat="1" ht="20.100000000000001" customHeight="1">
      <c r="A81" s="62">
        <v>1</v>
      </c>
      <c r="B81" s="24" t="s">
        <v>49</v>
      </c>
      <c r="C81" s="59" t="s">
        <v>52</v>
      </c>
      <c r="D81" s="21" t="s">
        <v>175</v>
      </c>
      <c r="E81" s="91">
        <v>2</v>
      </c>
      <c r="F81" s="86"/>
      <c r="G81" s="86"/>
      <c r="H81" s="86"/>
      <c r="I81" s="86"/>
      <c r="J81" s="86"/>
      <c r="K81" s="86"/>
      <c r="L81" s="86"/>
      <c r="M81" s="84"/>
      <c r="N81" s="104" t="str">
        <f t="shared" si="0"/>
        <v>유량계 검교정(관로)300㎜ 이하</v>
      </c>
      <c r="O81" s="104"/>
      <c r="P81" s="104"/>
      <c r="Q81" s="104">
        <f>IF(ISERROR(INDEX(#REF!,MATCH(B81&amp;C81,#REF!,0))),0,INDEX(#REF!,MATCH(B81&amp;C81,#REF!,0)))</f>
        <v>0</v>
      </c>
      <c r="R81" s="53"/>
      <c r="S81" s="53"/>
      <c r="T81" s="53"/>
      <c r="U81" s="53"/>
      <c r="V81" s="53"/>
      <c r="W81" s="52"/>
      <c r="Y81" s="50"/>
    </row>
    <row r="82" spans="1:25" s="51" customFormat="1" ht="20.100000000000001" customHeight="1">
      <c r="A82" s="62">
        <v>2</v>
      </c>
      <c r="B82" s="24" t="s">
        <v>49</v>
      </c>
      <c r="C82" s="59" t="s">
        <v>52</v>
      </c>
      <c r="D82" s="21" t="s">
        <v>175</v>
      </c>
      <c r="E82" s="91">
        <v>2</v>
      </c>
      <c r="F82" s="77"/>
      <c r="G82" s="77"/>
      <c r="H82" s="86"/>
      <c r="I82" s="86"/>
      <c r="J82" s="86"/>
      <c r="K82" s="86"/>
      <c r="L82" s="86"/>
      <c r="M82" s="201"/>
      <c r="N82" s="104" t="str">
        <f t="shared" si="0"/>
        <v>유량계 검교정(관로)300㎜ 이하</v>
      </c>
      <c r="O82" s="104"/>
      <c r="P82" s="104"/>
      <c r="Q82" s="104">
        <f>IF(ISERROR(INDEX(#REF!,MATCH(B82&amp;C82,#REF!,0))),0,INDEX(#REF!,MATCH(B82&amp;C82,#REF!,0)))</f>
        <v>0</v>
      </c>
      <c r="R82" s="53"/>
      <c r="S82" s="53"/>
      <c r="T82" s="53"/>
      <c r="U82" s="53"/>
      <c r="V82" s="53"/>
      <c r="W82" s="52"/>
      <c r="Y82" s="50"/>
    </row>
    <row r="83" spans="1:25" s="51" customFormat="1" ht="19.5" customHeight="1">
      <c r="A83" s="62">
        <v>3</v>
      </c>
      <c r="B83" s="24" t="s">
        <v>49</v>
      </c>
      <c r="C83" s="59" t="s">
        <v>53</v>
      </c>
      <c r="D83" s="21" t="s">
        <v>175</v>
      </c>
      <c r="E83" s="91">
        <v>2</v>
      </c>
      <c r="F83" s="91"/>
      <c r="G83" s="91"/>
      <c r="H83" s="86"/>
      <c r="I83" s="86"/>
      <c r="J83" s="86"/>
      <c r="K83" s="86"/>
      <c r="L83" s="86"/>
      <c r="M83" s="84"/>
      <c r="N83" s="104" t="str">
        <f t="shared" ref="N83" si="5">B83&amp;C83</f>
        <v>유량계 검교정(관로)500㎜ 이하</v>
      </c>
      <c r="O83" s="104"/>
      <c r="P83" s="104"/>
      <c r="Q83" s="104">
        <f>IF(ISERROR(INDEX(#REF!,MATCH(B83&amp;C83,#REF!,0))),0,INDEX(#REF!,MATCH(B83&amp;C83,#REF!,0)))</f>
        <v>0</v>
      </c>
      <c r="R83" s="53"/>
      <c r="S83" s="53"/>
      <c r="T83" s="53"/>
      <c r="U83" s="53"/>
      <c r="V83" s="53"/>
      <c r="W83" s="52"/>
      <c r="Y83" s="50"/>
    </row>
    <row r="84" spans="1:25" s="51" customFormat="1" ht="20.100000000000001" customHeight="1" thickBot="1">
      <c r="A84" s="205"/>
      <c r="B84" s="194"/>
      <c r="C84" s="194"/>
      <c r="D84" s="17"/>
      <c r="E84" s="194"/>
      <c r="F84" s="71"/>
      <c r="G84" s="71"/>
      <c r="H84" s="18"/>
      <c r="I84" s="18"/>
      <c r="J84" s="18"/>
      <c r="K84" s="18"/>
      <c r="L84" s="18"/>
      <c r="M84" s="206"/>
      <c r="N84" s="104"/>
      <c r="O84" s="104"/>
      <c r="P84" s="104"/>
      <c r="Q84" s="104"/>
      <c r="R84" s="53"/>
      <c r="S84" s="53"/>
      <c r="T84" s="53"/>
      <c r="U84" s="53"/>
      <c r="V84" s="53"/>
      <c r="W84" s="52"/>
      <c r="Y84" s="50"/>
    </row>
    <row r="85" spans="1:25" s="51" customFormat="1" ht="20.100000000000001" customHeight="1">
      <c r="A85" s="195" t="s">
        <v>243</v>
      </c>
      <c r="B85" s="196"/>
      <c r="C85" s="196"/>
      <c r="D85" s="197"/>
      <c r="E85" s="196"/>
      <c r="F85" s="96"/>
      <c r="G85" s="96"/>
      <c r="H85" s="96"/>
      <c r="I85" s="95"/>
      <c r="J85" s="95"/>
      <c r="K85" s="95"/>
      <c r="L85" s="95"/>
      <c r="M85" s="94"/>
      <c r="N85" s="104" t="str">
        <f t="shared" si="0"/>
        <v/>
      </c>
      <c r="O85" s="104"/>
      <c r="P85" s="104"/>
      <c r="Q85" s="104"/>
      <c r="R85" s="53"/>
      <c r="S85" s="53"/>
      <c r="T85" s="53"/>
      <c r="U85" s="53"/>
      <c r="V85" s="53"/>
      <c r="W85" s="52"/>
      <c r="Y85" s="50"/>
    </row>
    <row r="86" spans="1:25" s="51" customFormat="1" ht="20.100000000000001" customHeight="1">
      <c r="A86" s="62">
        <v>1</v>
      </c>
      <c r="B86" s="24" t="s">
        <v>49</v>
      </c>
      <c r="C86" s="59" t="s">
        <v>51</v>
      </c>
      <c r="D86" s="21" t="s">
        <v>175</v>
      </c>
      <c r="E86" s="91">
        <v>1</v>
      </c>
      <c r="F86" s="86"/>
      <c r="G86" s="86"/>
      <c r="H86" s="86"/>
      <c r="I86" s="86"/>
      <c r="J86" s="77"/>
      <c r="K86" s="77"/>
      <c r="L86" s="86"/>
      <c r="M86" s="201" t="s">
        <v>167</v>
      </c>
      <c r="N86" s="104" t="str">
        <f t="shared" si="0"/>
        <v>유량계 검교정(관로)100㎜ 이하</v>
      </c>
      <c r="O86" s="104"/>
      <c r="P86" s="104"/>
      <c r="Q86" s="104">
        <f>IF(ISERROR(INDEX(#REF!,MATCH(B86&amp;C86,#REF!,0))),0,INDEX(#REF!,MATCH(B86&amp;C86,#REF!,0)))</f>
        <v>0</v>
      </c>
      <c r="R86" s="53"/>
      <c r="S86" s="53"/>
      <c r="T86" s="53"/>
      <c r="U86" s="53"/>
      <c r="V86" s="53"/>
      <c r="W86" s="52"/>
      <c r="Y86" s="50"/>
    </row>
    <row r="87" spans="1:25" s="51" customFormat="1" ht="20.100000000000001" customHeight="1">
      <c r="A87" s="62">
        <v>2</v>
      </c>
      <c r="B87" s="24" t="s">
        <v>49</v>
      </c>
      <c r="C87" s="59" t="s">
        <v>52</v>
      </c>
      <c r="D87" s="21" t="s">
        <v>175</v>
      </c>
      <c r="E87" s="91">
        <v>1</v>
      </c>
      <c r="F87" s="86"/>
      <c r="G87" s="86"/>
      <c r="H87" s="86"/>
      <c r="I87" s="86"/>
      <c r="J87" s="77"/>
      <c r="K87" s="77"/>
      <c r="L87" s="86"/>
      <c r="M87" s="201" t="s">
        <v>167</v>
      </c>
      <c r="N87" s="104" t="str">
        <f t="shared" si="0"/>
        <v>유량계 검교정(관로)300㎜ 이하</v>
      </c>
      <c r="O87" s="104"/>
      <c r="P87" s="104"/>
      <c r="Q87" s="104">
        <f>IF(ISERROR(INDEX(#REF!,MATCH(B87&amp;C87,#REF!,0))),0,INDEX(#REF!,MATCH(B87&amp;C87,#REF!,0)))</f>
        <v>0</v>
      </c>
      <c r="R87" s="53"/>
      <c r="S87" s="53"/>
      <c r="T87" s="53"/>
      <c r="U87" s="53"/>
      <c r="V87" s="53"/>
      <c r="W87" s="52"/>
      <c r="Y87" s="50"/>
    </row>
    <row r="88" spans="1:25" s="51" customFormat="1" ht="20.100000000000001" customHeight="1">
      <c r="A88" s="62">
        <v>3</v>
      </c>
      <c r="B88" s="24" t="s">
        <v>49</v>
      </c>
      <c r="C88" s="59" t="s">
        <v>52</v>
      </c>
      <c r="D88" s="21" t="s">
        <v>175</v>
      </c>
      <c r="E88" s="91">
        <v>2</v>
      </c>
      <c r="F88" s="86"/>
      <c r="G88" s="86"/>
      <c r="H88" s="86"/>
      <c r="I88" s="86"/>
      <c r="J88" s="86"/>
      <c r="K88" s="86"/>
      <c r="L88" s="86"/>
      <c r="M88" s="84"/>
      <c r="N88" s="104" t="str">
        <f>B88&amp;C88</f>
        <v>유량계 검교정(관로)300㎜ 이하</v>
      </c>
      <c r="O88" s="104"/>
      <c r="P88" s="104"/>
      <c r="Q88" s="104">
        <f>IF(ISERROR(INDEX(#REF!,MATCH(B88&amp;C88,#REF!,0))),0,INDEX(#REF!,MATCH(B88&amp;C88,#REF!,0)))</f>
        <v>0</v>
      </c>
      <c r="R88" s="53"/>
      <c r="S88" s="53"/>
      <c r="T88" s="53"/>
      <c r="U88" s="53"/>
      <c r="V88" s="53"/>
      <c r="W88" s="52"/>
      <c r="Y88" s="50"/>
    </row>
    <row r="89" spans="1:25" s="51" customFormat="1" ht="20.100000000000001" customHeight="1">
      <c r="A89" s="62">
        <v>4</v>
      </c>
      <c r="B89" s="24" t="s">
        <v>49</v>
      </c>
      <c r="C89" s="59" t="s">
        <v>52</v>
      </c>
      <c r="D89" s="21" t="s">
        <v>175</v>
      </c>
      <c r="E89" s="91">
        <v>2</v>
      </c>
      <c r="F89" s="77"/>
      <c r="G89" s="77"/>
      <c r="H89" s="86"/>
      <c r="I89" s="86"/>
      <c r="J89" s="86"/>
      <c r="K89" s="86"/>
      <c r="L89" s="86"/>
      <c r="M89" s="201"/>
      <c r="N89" s="104" t="str">
        <f t="shared" si="0"/>
        <v>유량계 검교정(관로)300㎜ 이하</v>
      </c>
      <c r="O89" s="104"/>
      <c r="P89" s="104"/>
      <c r="Q89" s="104">
        <f>IF(ISERROR(INDEX(#REF!,MATCH(B89&amp;C89,#REF!,0))),0,INDEX(#REF!,MATCH(B89&amp;C89,#REF!,0)))</f>
        <v>0</v>
      </c>
      <c r="R89" s="53"/>
      <c r="S89" s="53"/>
      <c r="T89" s="53"/>
      <c r="U89" s="53"/>
      <c r="V89" s="53"/>
      <c r="W89" s="52"/>
      <c r="Y89" s="50"/>
    </row>
    <row r="90" spans="1:25" s="51" customFormat="1" ht="20.100000000000001" customHeight="1">
      <c r="A90" s="62">
        <v>5</v>
      </c>
      <c r="B90" s="24" t="s">
        <v>49</v>
      </c>
      <c r="C90" s="59" t="s">
        <v>52</v>
      </c>
      <c r="D90" s="21" t="s">
        <v>175</v>
      </c>
      <c r="E90" s="91">
        <v>2</v>
      </c>
      <c r="F90" s="86"/>
      <c r="G90" s="86"/>
      <c r="H90" s="86"/>
      <c r="I90" s="86"/>
      <c r="J90" s="86"/>
      <c r="K90" s="86"/>
      <c r="L90" s="86"/>
      <c r="M90" s="84"/>
      <c r="N90" s="104" t="str">
        <f t="shared" si="0"/>
        <v>유량계 검교정(관로)300㎜ 이하</v>
      </c>
      <c r="O90" s="104"/>
      <c r="P90" s="104"/>
      <c r="Q90" s="104">
        <f>IF(ISERROR(INDEX(#REF!,MATCH(B90&amp;C90,#REF!,0))),0,INDEX(#REF!,MATCH(B90&amp;C90,#REF!,0)))</f>
        <v>0</v>
      </c>
      <c r="R90" s="53"/>
      <c r="S90" s="53"/>
      <c r="T90" s="53"/>
      <c r="U90" s="53"/>
      <c r="V90" s="53"/>
      <c r="W90" s="52"/>
      <c r="Y90" s="50"/>
    </row>
    <row r="91" spans="1:25" s="51" customFormat="1" ht="20.100000000000001" customHeight="1">
      <c r="A91" s="62">
        <v>6</v>
      </c>
      <c r="B91" s="24" t="s">
        <v>49</v>
      </c>
      <c r="C91" s="59" t="s">
        <v>52</v>
      </c>
      <c r="D91" s="21" t="s">
        <v>175</v>
      </c>
      <c r="E91" s="91">
        <v>2</v>
      </c>
      <c r="F91" s="86"/>
      <c r="G91" s="86"/>
      <c r="H91" s="86"/>
      <c r="I91" s="86"/>
      <c r="J91" s="86"/>
      <c r="K91" s="86"/>
      <c r="L91" s="86"/>
      <c r="M91" s="84"/>
      <c r="N91" s="104" t="str">
        <f t="shared" si="0"/>
        <v>유량계 검교정(관로)300㎜ 이하</v>
      </c>
      <c r="O91" s="104"/>
      <c r="P91" s="104"/>
      <c r="Q91" s="104">
        <f>IF(ISERROR(INDEX(#REF!,MATCH(B91&amp;C91,#REF!,0))),0,INDEX(#REF!,MATCH(B91&amp;C91,#REF!,0)))</f>
        <v>0</v>
      </c>
      <c r="R91" s="53"/>
      <c r="S91" s="53"/>
      <c r="T91" s="53"/>
      <c r="U91" s="53"/>
      <c r="V91" s="53"/>
      <c r="W91" s="52"/>
      <c r="Y91" s="50"/>
    </row>
    <row r="92" spans="1:25" s="51" customFormat="1" ht="20.100000000000001" customHeight="1">
      <c r="A92" s="62">
        <v>7</v>
      </c>
      <c r="B92" s="24" t="s">
        <v>65</v>
      </c>
      <c r="C92" s="59" t="s">
        <v>114</v>
      </c>
      <c r="D92" s="21" t="s">
        <v>175</v>
      </c>
      <c r="E92" s="91">
        <v>2</v>
      </c>
      <c r="F92" s="86"/>
      <c r="G92" s="86"/>
      <c r="H92" s="86"/>
      <c r="I92" s="86"/>
      <c r="J92" s="86"/>
      <c r="K92" s="86"/>
      <c r="L92" s="86"/>
      <c r="M92" s="84"/>
      <c r="N92" s="104" t="str">
        <f t="shared" ref="N92" si="6">B92&amp;C92</f>
        <v>유량계 검교정(수로)1 - 12 inch</v>
      </c>
      <c r="O92" s="104"/>
      <c r="P92" s="104"/>
      <c r="Q92" s="104">
        <f>IF(ISERROR(INDEX(#REF!,MATCH(B92&amp;C92,#REF!,0))),0,INDEX(#REF!,MATCH(B92&amp;C92,#REF!,0)))</f>
        <v>0</v>
      </c>
      <c r="R92" s="53"/>
      <c r="S92" s="53"/>
      <c r="T92" s="53"/>
      <c r="U92" s="53"/>
      <c r="V92" s="53"/>
      <c r="W92" s="52"/>
      <c r="Y92" s="50"/>
    </row>
    <row r="93" spans="1:25" s="51" customFormat="1" ht="20.100000000000001" customHeight="1">
      <c r="A93" s="62"/>
      <c r="B93" s="91"/>
      <c r="C93" s="91"/>
      <c r="D93" s="21"/>
      <c r="E93" s="91"/>
      <c r="F93" s="86"/>
      <c r="G93" s="86"/>
      <c r="H93" s="86"/>
      <c r="I93" s="86"/>
      <c r="J93" s="86"/>
      <c r="K93" s="86"/>
      <c r="L93" s="86"/>
      <c r="M93" s="84"/>
      <c r="N93" s="104"/>
      <c r="O93" s="104"/>
      <c r="P93" s="104"/>
      <c r="Q93" s="104"/>
      <c r="R93" s="53"/>
      <c r="S93" s="53"/>
      <c r="T93" s="53"/>
      <c r="U93" s="53"/>
      <c r="V93" s="53"/>
      <c r="W93" s="52"/>
      <c r="Y93" s="50"/>
    </row>
    <row r="94" spans="1:25" s="51" customFormat="1" ht="20.100000000000001" customHeight="1">
      <c r="A94" s="80" t="s">
        <v>244</v>
      </c>
      <c r="B94" s="91"/>
      <c r="C94" s="91"/>
      <c r="D94" s="21"/>
      <c r="E94" s="91"/>
      <c r="F94" s="86"/>
      <c r="G94" s="86"/>
      <c r="H94" s="86"/>
      <c r="I94" s="77"/>
      <c r="J94" s="77"/>
      <c r="K94" s="77"/>
      <c r="L94" s="77"/>
      <c r="M94" s="84"/>
      <c r="N94" s="104" t="str">
        <f t="shared" si="0"/>
        <v/>
      </c>
      <c r="O94" s="104"/>
      <c r="P94" s="104"/>
      <c r="Q94" s="104"/>
      <c r="R94" s="53"/>
      <c r="S94" s="53"/>
      <c r="T94" s="53"/>
      <c r="U94" s="53"/>
      <c r="V94" s="53"/>
      <c r="W94" s="52"/>
      <c r="Y94" s="50"/>
    </row>
    <row r="95" spans="1:25" s="51" customFormat="1" ht="20.100000000000001" customHeight="1">
      <c r="A95" s="62">
        <v>1</v>
      </c>
      <c r="B95" s="24" t="s">
        <v>49</v>
      </c>
      <c r="C95" s="59" t="s">
        <v>52</v>
      </c>
      <c r="D95" s="21" t="s">
        <v>175</v>
      </c>
      <c r="E95" s="91">
        <v>2</v>
      </c>
      <c r="F95" s="77"/>
      <c r="G95" s="77"/>
      <c r="H95" s="86"/>
      <c r="I95" s="86"/>
      <c r="J95" s="86"/>
      <c r="K95" s="86"/>
      <c r="L95" s="86"/>
      <c r="M95" s="201"/>
      <c r="N95" s="104" t="str">
        <f t="shared" si="0"/>
        <v>유량계 검교정(관로)300㎜ 이하</v>
      </c>
      <c r="O95" s="104"/>
      <c r="P95" s="104"/>
      <c r="Q95" s="104">
        <f>IF(ISERROR(INDEX(#REF!,MATCH(B95&amp;C95,#REF!,0))),0,INDEX(#REF!,MATCH(B95&amp;C95,#REF!,0)))</f>
        <v>0</v>
      </c>
      <c r="R95" s="53"/>
      <c r="S95" s="53"/>
      <c r="T95" s="53"/>
      <c r="U95" s="53"/>
      <c r="V95" s="53"/>
      <c r="W95" s="52"/>
      <c r="Y95" s="50"/>
    </row>
    <row r="96" spans="1:25" s="51" customFormat="1" ht="20.100000000000001" customHeight="1">
      <c r="A96" s="62">
        <v>2</v>
      </c>
      <c r="B96" s="24" t="s">
        <v>65</v>
      </c>
      <c r="C96" s="59" t="s">
        <v>114</v>
      </c>
      <c r="D96" s="21" t="s">
        <v>175</v>
      </c>
      <c r="E96" s="91">
        <v>2</v>
      </c>
      <c r="F96" s="86"/>
      <c r="G96" s="86"/>
      <c r="H96" s="86"/>
      <c r="I96" s="86"/>
      <c r="J96" s="86"/>
      <c r="K96" s="86"/>
      <c r="L96" s="86"/>
      <c r="M96" s="84"/>
      <c r="N96" s="104" t="str">
        <f t="shared" si="0"/>
        <v>유량계 검교정(수로)1 - 12 inch</v>
      </c>
      <c r="O96" s="104"/>
      <c r="P96" s="104"/>
      <c r="Q96" s="104">
        <f>IF(ISERROR(INDEX(#REF!,MATCH(B96&amp;C96,#REF!,0))),0,INDEX(#REF!,MATCH(B96&amp;C96,#REF!,0)))</f>
        <v>0</v>
      </c>
      <c r="R96" s="53"/>
      <c r="S96" s="53"/>
      <c r="T96" s="53"/>
      <c r="U96" s="53"/>
      <c r="V96" s="53"/>
      <c r="W96" s="52"/>
      <c r="Y96" s="50"/>
    </row>
    <row r="97" spans="1:25" s="51" customFormat="1" ht="20.100000000000001" customHeight="1">
      <c r="A97" s="62"/>
      <c r="B97" s="91"/>
      <c r="C97" s="91"/>
      <c r="D97" s="21"/>
      <c r="E97" s="91"/>
      <c r="F97" s="86"/>
      <c r="G97" s="86"/>
      <c r="H97" s="86"/>
      <c r="I97" s="86"/>
      <c r="J97" s="86"/>
      <c r="K97" s="86"/>
      <c r="L97" s="86"/>
      <c r="M97" s="84"/>
      <c r="N97" s="104"/>
      <c r="O97" s="104"/>
      <c r="P97" s="104"/>
      <c r="Q97" s="104"/>
      <c r="R97" s="53"/>
      <c r="S97" s="53"/>
      <c r="T97" s="53"/>
      <c r="U97" s="53"/>
      <c r="V97" s="53"/>
      <c r="W97" s="52"/>
      <c r="Y97" s="50"/>
    </row>
    <row r="98" spans="1:25" s="51" customFormat="1" ht="20.100000000000001" customHeight="1">
      <c r="A98" s="80" t="s">
        <v>245</v>
      </c>
      <c r="B98" s="91"/>
      <c r="C98" s="91"/>
      <c r="D98" s="21"/>
      <c r="E98" s="91"/>
      <c r="F98" s="86"/>
      <c r="G98" s="86"/>
      <c r="H98" s="86"/>
      <c r="I98" s="77"/>
      <c r="J98" s="77"/>
      <c r="K98" s="77"/>
      <c r="L98" s="77"/>
      <c r="M98" s="84"/>
      <c r="N98" s="104" t="str">
        <f t="shared" si="0"/>
        <v/>
      </c>
      <c r="O98" s="104"/>
      <c r="P98" s="104"/>
      <c r="Q98" s="104"/>
      <c r="R98" s="53"/>
      <c r="S98" s="53"/>
      <c r="T98" s="53"/>
      <c r="U98" s="53"/>
      <c r="V98" s="53"/>
      <c r="W98" s="52"/>
      <c r="Y98" s="50"/>
    </row>
    <row r="99" spans="1:25" s="51" customFormat="1" ht="20.100000000000001" customHeight="1">
      <c r="A99" s="62">
        <v>1</v>
      </c>
      <c r="B99" s="24" t="s">
        <v>49</v>
      </c>
      <c r="C99" s="59" t="s">
        <v>52</v>
      </c>
      <c r="D99" s="21" t="s">
        <v>175</v>
      </c>
      <c r="E99" s="91">
        <v>2</v>
      </c>
      <c r="F99" s="86"/>
      <c r="G99" s="86"/>
      <c r="H99" s="86"/>
      <c r="I99" s="86"/>
      <c r="J99" s="86"/>
      <c r="K99" s="86"/>
      <c r="L99" s="86"/>
      <c r="M99" s="84"/>
      <c r="N99" s="104" t="str">
        <f t="shared" si="0"/>
        <v>유량계 검교정(관로)300㎜ 이하</v>
      </c>
      <c r="O99" s="104"/>
      <c r="P99" s="104"/>
      <c r="Q99" s="104">
        <f>IF(ISERROR(INDEX(#REF!,MATCH(B99&amp;C99,#REF!,0))),0,INDEX(#REF!,MATCH(B99&amp;C99,#REF!,0)))</f>
        <v>0</v>
      </c>
      <c r="R99" s="53"/>
      <c r="S99" s="53"/>
      <c r="T99" s="53"/>
      <c r="U99" s="53"/>
      <c r="V99" s="53"/>
      <c r="W99" s="52"/>
      <c r="Y99" s="50"/>
    </row>
    <row r="100" spans="1:25" s="51" customFormat="1" ht="20.100000000000001" customHeight="1">
      <c r="A100" s="62">
        <v>2</v>
      </c>
      <c r="B100" s="24" t="s">
        <v>49</v>
      </c>
      <c r="C100" s="59" t="s">
        <v>52</v>
      </c>
      <c r="D100" s="21" t="s">
        <v>175</v>
      </c>
      <c r="E100" s="91">
        <v>2</v>
      </c>
      <c r="F100" s="86"/>
      <c r="G100" s="86"/>
      <c r="H100" s="86"/>
      <c r="I100" s="86"/>
      <c r="J100" s="86"/>
      <c r="K100" s="86"/>
      <c r="L100" s="86"/>
      <c r="M100" s="84"/>
      <c r="N100" s="104" t="str">
        <f t="shared" si="0"/>
        <v>유량계 검교정(관로)300㎜ 이하</v>
      </c>
      <c r="O100" s="104"/>
      <c r="P100" s="104"/>
      <c r="Q100" s="104">
        <f>IF(ISERROR(INDEX(#REF!,MATCH(B100&amp;C100,#REF!,0))),0,INDEX(#REF!,MATCH(B100&amp;C100,#REF!,0)))</f>
        <v>0</v>
      </c>
      <c r="R100" s="53"/>
      <c r="S100" s="53"/>
      <c r="T100" s="53"/>
      <c r="U100" s="53"/>
      <c r="V100" s="53"/>
      <c r="W100" s="52"/>
      <c r="Y100" s="50"/>
    </row>
    <row r="101" spans="1:25" s="51" customFormat="1" ht="20.100000000000001" customHeight="1">
      <c r="A101" s="62">
        <v>3</v>
      </c>
      <c r="B101" s="24" t="s">
        <v>49</v>
      </c>
      <c r="C101" s="59" t="s">
        <v>51</v>
      </c>
      <c r="D101" s="21" t="s">
        <v>175</v>
      </c>
      <c r="E101" s="91">
        <v>2</v>
      </c>
      <c r="F101" s="86"/>
      <c r="G101" s="86"/>
      <c r="H101" s="86"/>
      <c r="I101" s="86"/>
      <c r="J101" s="86"/>
      <c r="K101" s="86"/>
      <c r="L101" s="86"/>
      <c r="M101" s="84"/>
      <c r="N101" s="104" t="str">
        <f t="shared" si="0"/>
        <v>유량계 검교정(관로)100㎜ 이하</v>
      </c>
      <c r="O101" s="104"/>
      <c r="P101" s="104"/>
      <c r="Q101" s="104">
        <f>IF(ISERROR(INDEX(#REF!,MATCH(B101&amp;C101,#REF!,0))),0,INDEX(#REF!,MATCH(B101&amp;C101,#REF!,0)))</f>
        <v>0</v>
      </c>
      <c r="R101" s="53"/>
      <c r="S101" s="53"/>
      <c r="T101" s="53"/>
      <c r="U101" s="53"/>
      <c r="V101" s="53"/>
      <c r="W101" s="52"/>
      <c r="Y101" s="50"/>
    </row>
    <row r="102" spans="1:25" s="51" customFormat="1" ht="20.100000000000001" customHeight="1">
      <c r="A102" s="62">
        <v>4</v>
      </c>
      <c r="B102" s="24" t="s">
        <v>65</v>
      </c>
      <c r="C102" s="59" t="s">
        <v>114</v>
      </c>
      <c r="D102" s="21" t="s">
        <v>175</v>
      </c>
      <c r="E102" s="91">
        <v>2</v>
      </c>
      <c r="F102" s="86"/>
      <c r="G102" s="86"/>
      <c r="H102" s="86"/>
      <c r="I102" s="86"/>
      <c r="J102" s="86"/>
      <c r="K102" s="86"/>
      <c r="L102" s="86"/>
      <c r="M102" s="84"/>
      <c r="N102" s="104" t="str">
        <f t="shared" si="0"/>
        <v>유량계 검교정(수로)1 - 12 inch</v>
      </c>
      <c r="O102" s="104"/>
      <c r="P102" s="104"/>
      <c r="Q102" s="104">
        <f>IF(ISERROR(INDEX(#REF!,MATCH(B102&amp;C102,#REF!,0))),0,INDEX(#REF!,MATCH(B102&amp;C102,#REF!,0)))</f>
        <v>0</v>
      </c>
      <c r="R102" s="53"/>
      <c r="S102" s="53"/>
      <c r="T102" s="53"/>
      <c r="U102" s="53"/>
      <c r="V102" s="53"/>
      <c r="W102" s="52"/>
      <c r="Y102" s="50"/>
    </row>
    <row r="103" spans="1:25" s="51" customFormat="1" ht="20.100000000000001" customHeight="1">
      <c r="A103" s="62"/>
      <c r="B103" s="91"/>
      <c r="C103" s="91"/>
      <c r="D103" s="21"/>
      <c r="E103" s="91"/>
      <c r="F103" s="86"/>
      <c r="G103" s="86"/>
      <c r="H103" s="86"/>
      <c r="I103" s="86"/>
      <c r="J103" s="86"/>
      <c r="K103" s="86"/>
      <c r="L103" s="86"/>
      <c r="M103" s="84"/>
      <c r="N103" s="104"/>
      <c r="O103" s="104"/>
      <c r="P103" s="104"/>
      <c r="Q103" s="104"/>
      <c r="R103" s="53"/>
      <c r="S103" s="53"/>
      <c r="T103" s="53"/>
      <c r="U103" s="53"/>
      <c r="V103" s="53"/>
      <c r="W103" s="52"/>
      <c r="Y103" s="50"/>
    </row>
    <row r="104" spans="1:25" s="51" customFormat="1" ht="20.100000000000001" customHeight="1">
      <c r="A104" s="80" t="s">
        <v>246</v>
      </c>
      <c r="B104" s="91"/>
      <c r="C104" s="91"/>
      <c r="D104" s="21"/>
      <c r="E104" s="91"/>
      <c r="F104" s="86"/>
      <c r="G104" s="86"/>
      <c r="H104" s="86"/>
      <c r="I104" s="77"/>
      <c r="J104" s="77"/>
      <c r="K104" s="77"/>
      <c r="L104" s="77"/>
      <c r="M104" s="84"/>
      <c r="N104" s="104" t="str">
        <f t="shared" si="0"/>
        <v/>
      </c>
      <c r="O104" s="104"/>
      <c r="P104" s="104"/>
      <c r="Q104" s="104"/>
      <c r="R104" s="53"/>
      <c r="S104" s="53"/>
      <c r="T104" s="53"/>
      <c r="U104" s="53"/>
      <c r="V104" s="53"/>
      <c r="W104" s="52"/>
      <c r="Y104" s="50"/>
    </row>
    <row r="105" spans="1:25" s="51" customFormat="1" ht="20.100000000000001" customHeight="1">
      <c r="A105" s="62">
        <v>1</v>
      </c>
      <c r="B105" s="24" t="s">
        <v>49</v>
      </c>
      <c r="C105" s="59" t="s">
        <v>51</v>
      </c>
      <c r="D105" s="21" t="s">
        <v>175</v>
      </c>
      <c r="E105" s="91">
        <v>2</v>
      </c>
      <c r="F105" s="86"/>
      <c r="G105" s="86"/>
      <c r="H105" s="86"/>
      <c r="I105" s="86"/>
      <c r="J105" s="86"/>
      <c r="K105" s="86"/>
      <c r="L105" s="86"/>
      <c r="M105" s="84"/>
      <c r="N105" s="104" t="str">
        <f t="shared" si="0"/>
        <v>유량계 검교정(관로)100㎜ 이하</v>
      </c>
      <c r="O105" s="104"/>
      <c r="P105" s="104"/>
      <c r="Q105" s="104">
        <f>IF(ISERROR(INDEX(#REF!,MATCH(B105&amp;C105,#REF!,0))),0,INDEX(#REF!,MATCH(B105&amp;C105,#REF!,0)))</f>
        <v>0</v>
      </c>
      <c r="R105" s="53"/>
      <c r="S105" s="53"/>
      <c r="T105" s="53"/>
      <c r="U105" s="53"/>
      <c r="V105" s="53"/>
      <c r="W105" s="52"/>
      <c r="Y105" s="50"/>
    </row>
    <row r="106" spans="1:25" s="51" customFormat="1" ht="20.100000000000001" customHeight="1">
      <c r="A106" s="62">
        <v>2</v>
      </c>
      <c r="B106" s="24" t="s">
        <v>49</v>
      </c>
      <c r="C106" s="59" t="s">
        <v>51</v>
      </c>
      <c r="D106" s="21" t="s">
        <v>175</v>
      </c>
      <c r="E106" s="91">
        <v>2</v>
      </c>
      <c r="F106" s="86"/>
      <c r="G106" s="86"/>
      <c r="H106" s="86"/>
      <c r="I106" s="86"/>
      <c r="J106" s="86"/>
      <c r="K106" s="86"/>
      <c r="L106" s="86"/>
      <c r="M106" s="84"/>
      <c r="N106" s="104" t="str">
        <f t="shared" si="0"/>
        <v>유량계 검교정(관로)100㎜ 이하</v>
      </c>
      <c r="O106" s="104"/>
      <c r="P106" s="104"/>
      <c r="Q106" s="104">
        <f>IF(ISERROR(INDEX(#REF!,MATCH(B106&amp;C106,#REF!,0))),0,INDEX(#REF!,MATCH(B106&amp;C106,#REF!,0)))</f>
        <v>0</v>
      </c>
      <c r="R106" s="53"/>
      <c r="S106" s="53"/>
      <c r="T106" s="53"/>
      <c r="U106" s="53"/>
      <c r="V106" s="53"/>
      <c r="W106" s="52"/>
      <c r="Y106" s="50"/>
    </row>
    <row r="107" spans="1:25" s="51" customFormat="1" ht="20.100000000000001" customHeight="1">
      <c r="A107" s="62"/>
      <c r="B107" s="91"/>
      <c r="C107" s="91"/>
      <c r="D107" s="21"/>
      <c r="E107" s="91"/>
      <c r="F107" s="86"/>
      <c r="G107" s="86"/>
      <c r="H107" s="86"/>
      <c r="I107" s="86"/>
      <c r="J107" s="86"/>
      <c r="K107" s="86"/>
      <c r="L107" s="86"/>
      <c r="M107" s="84"/>
      <c r="N107" s="104"/>
      <c r="O107" s="104"/>
      <c r="P107" s="104"/>
      <c r="Q107" s="104"/>
      <c r="R107" s="53"/>
      <c r="S107" s="53"/>
      <c r="T107" s="53"/>
      <c r="U107" s="53"/>
      <c r="V107" s="53"/>
      <c r="W107" s="52"/>
      <c r="Y107" s="50"/>
    </row>
    <row r="108" spans="1:25" s="51" customFormat="1" ht="20.100000000000001" customHeight="1">
      <c r="A108" s="80" t="s">
        <v>247</v>
      </c>
      <c r="B108" s="91"/>
      <c r="C108" s="91"/>
      <c r="D108" s="21"/>
      <c r="E108" s="91"/>
      <c r="F108" s="86"/>
      <c r="G108" s="86"/>
      <c r="H108" s="86"/>
      <c r="I108" s="77"/>
      <c r="J108" s="77"/>
      <c r="K108" s="77"/>
      <c r="L108" s="77"/>
      <c r="M108" s="84"/>
      <c r="N108" s="104" t="str">
        <f t="shared" si="0"/>
        <v/>
      </c>
      <c r="O108" s="104"/>
      <c r="P108" s="104"/>
      <c r="Q108" s="104"/>
      <c r="R108" s="53"/>
      <c r="S108" s="53"/>
      <c r="T108" s="53"/>
      <c r="U108" s="53"/>
      <c r="V108" s="53"/>
      <c r="W108" s="52"/>
      <c r="Y108" s="50"/>
    </row>
    <row r="109" spans="1:25" s="51" customFormat="1" ht="20.100000000000001" customHeight="1">
      <c r="A109" s="62">
        <v>1</v>
      </c>
      <c r="B109" s="24" t="s">
        <v>49</v>
      </c>
      <c r="C109" s="59" t="s">
        <v>52</v>
      </c>
      <c r="D109" s="21" t="s">
        <v>175</v>
      </c>
      <c r="E109" s="91">
        <v>2</v>
      </c>
      <c r="F109" s="86"/>
      <c r="G109" s="86"/>
      <c r="H109" s="86"/>
      <c r="I109" s="86"/>
      <c r="J109" s="86"/>
      <c r="K109" s="86"/>
      <c r="L109" s="86"/>
      <c r="M109" s="84"/>
      <c r="N109" s="104" t="str">
        <f t="shared" si="0"/>
        <v>유량계 검교정(관로)300㎜ 이하</v>
      </c>
      <c r="O109" s="104"/>
      <c r="P109" s="104"/>
      <c r="Q109" s="104">
        <f>IF(ISERROR(INDEX(#REF!,MATCH(B109&amp;C109,#REF!,0))),0,INDEX(#REF!,MATCH(B109&amp;C109,#REF!,0)))</f>
        <v>0</v>
      </c>
      <c r="R109" s="53"/>
      <c r="S109" s="53"/>
      <c r="T109" s="53"/>
      <c r="U109" s="53"/>
      <c r="V109" s="53"/>
      <c r="W109" s="52"/>
      <c r="Y109" s="50"/>
    </row>
    <row r="110" spans="1:25" s="51" customFormat="1" ht="20.100000000000001" customHeight="1">
      <c r="A110" s="62">
        <v>2</v>
      </c>
      <c r="B110" s="24" t="s">
        <v>49</v>
      </c>
      <c r="C110" s="59" t="s">
        <v>51</v>
      </c>
      <c r="D110" s="21" t="s">
        <v>175</v>
      </c>
      <c r="E110" s="91">
        <v>2</v>
      </c>
      <c r="F110" s="86"/>
      <c r="G110" s="86"/>
      <c r="H110" s="86"/>
      <c r="I110" s="86"/>
      <c r="J110" s="86"/>
      <c r="K110" s="86"/>
      <c r="L110" s="86"/>
      <c r="M110" s="84"/>
      <c r="N110" s="104" t="str">
        <f t="shared" si="0"/>
        <v>유량계 검교정(관로)100㎜ 이하</v>
      </c>
      <c r="O110" s="104"/>
      <c r="P110" s="104"/>
      <c r="Q110" s="104">
        <f>IF(ISERROR(INDEX(#REF!,MATCH(B110&amp;C110,#REF!,0))),0,INDEX(#REF!,MATCH(B110&amp;C110,#REF!,0)))</f>
        <v>0</v>
      </c>
      <c r="R110" s="53"/>
      <c r="S110" s="53"/>
      <c r="T110" s="53"/>
      <c r="U110" s="53"/>
      <c r="V110" s="53"/>
      <c r="W110" s="52"/>
      <c r="Y110" s="50"/>
    </row>
    <row r="111" spans="1:25" s="51" customFormat="1" ht="20.100000000000001" customHeight="1">
      <c r="A111" s="221">
        <v>3</v>
      </c>
      <c r="B111" s="24" t="s">
        <v>49</v>
      </c>
      <c r="C111" s="59" t="s">
        <v>51</v>
      </c>
      <c r="D111" s="211" t="s">
        <v>175</v>
      </c>
      <c r="E111" s="222">
        <v>2</v>
      </c>
      <c r="F111" s="210"/>
      <c r="G111" s="210"/>
      <c r="H111" s="210"/>
      <c r="I111" s="210"/>
      <c r="J111" s="210"/>
      <c r="K111" s="210"/>
      <c r="L111" s="210"/>
      <c r="M111" s="223"/>
      <c r="N111" s="104" t="str">
        <f t="shared" si="0"/>
        <v>유량계 검교정(관로)100㎜ 이하</v>
      </c>
      <c r="O111" s="104"/>
      <c r="P111" s="104"/>
      <c r="Q111" s="104">
        <f>IF(ISERROR(INDEX(#REF!,MATCH(B111&amp;C111,#REF!,0))),0,INDEX(#REF!,MATCH(B111&amp;C111,#REF!,0)))</f>
        <v>0</v>
      </c>
      <c r="R111" s="53"/>
      <c r="S111" s="53"/>
      <c r="T111" s="53"/>
      <c r="U111" s="53"/>
      <c r="V111" s="53"/>
      <c r="W111" s="52"/>
      <c r="Y111" s="50"/>
    </row>
    <row r="112" spans="1:25" s="51" customFormat="1" ht="20.100000000000001" customHeight="1" thickBot="1">
      <c r="A112" s="205"/>
      <c r="B112" s="194"/>
      <c r="C112" s="194"/>
      <c r="D112" s="17"/>
      <c r="E112" s="194"/>
      <c r="F112" s="18"/>
      <c r="G112" s="18"/>
      <c r="H112" s="18"/>
      <c r="I112" s="18"/>
      <c r="J112" s="18"/>
      <c r="K112" s="18"/>
      <c r="L112" s="18"/>
      <c r="M112" s="68"/>
      <c r="N112" s="104"/>
      <c r="O112" s="104"/>
      <c r="P112" s="104"/>
      <c r="Q112" s="104"/>
      <c r="R112" s="53"/>
      <c r="S112" s="53"/>
      <c r="T112" s="53"/>
      <c r="U112" s="53"/>
      <c r="V112" s="53"/>
      <c r="W112" s="52"/>
      <c r="Y112" s="50"/>
    </row>
    <row r="113" spans="1:25" s="51" customFormat="1" ht="20.100000000000001" customHeight="1">
      <c r="A113" s="195" t="s">
        <v>248</v>
      </c>
      <c r="B113" s="196"/>
      <c r="C113" s="196"/>
      <c r="D113" s="197"/>
      <c r="E113" s="196"/>
      <c r="F113" s="96"/>
      <c r="G113" s="96"/>
      <c r="H113" s="96"/>
      <c r="I113" s="95"/>
      <c r="J113" s="95"/>
      <c r="K113" s="95"/>
      <c r="L113" s="95"/>
      <c r="M113" s="94"/>
      <c r="N113" s="104" t="str">
        <f t="shared" si="0"/>
        <v/>
      </c>
      <c r="O113" s="104"/>
      <c r="P113" s="104"/>
      <c r="Q113" s="104"/>
      <c r="R113" s="53"/>
      <c r="S113" s="53"/>
      <c r="T113" s="53"/>
      <c r="U113" s="53"/>
      <c r="V113" s="53"/>
      <c r="W113" s="52"/>
      <c r="Y113" s="50"/>
    </row>
    <row r="114" spans="1:25" s="51" customFormat="1" ht="20.100000000000001" customHeight="1">
      <c r="A114" s="62">
        <v>1</v>
      </c>
      <c r="B114" s="24" t="s">
        <v>49</v>
      </c>
      <c r="C114" s="59" t="s">
        <v>187</v>
      </c>
      <c r="D114" s="21" t="s">
        <v>175</v>
      </c>
      <c r="E114" s="91">
        <v>2</v>
      </c>
      <c r="F114" s="86"/>
      <c r="G114" s="86"/>
      <c r="H114" s="86"/>
      <c r="I114" s="86"/>
      <c r="J114" s="86"/>
      <c r="K114" s="86"/>
      <c r="L114" s="86"/>
      <c r="M114" s="84"/>
      <c r="N114" s="104" t="str">
        <f t="shared" si="0"/>
        <v>유량계 검교정(관로)100㎜ 이하</v>
      </c>
      <c r="O114" s="104"/>
      <c r="P114" s="104"/>
      <c r="Q114" s="104">
        <f>IF(ISERROR(INDEX(#REF!,MATCH(B114&amp;C114,#REF!,0))),0,INDEX(#REF!,MATCH(B114&amp;C114,#REF!,0)))</f>
        <v>0</v>
      </c>
      <c r="R114" s="53"/>
      <c r="S114" s="53"/>
      <c r="T114" s="53"/>
      <c r="U114" s="53"/>
      <c r="V114" s="53"/>
      <c r="W114" s="52"/>
      <c r="Y114" s="50"/>
    </row>
    <row r="115" spans="1:25" s="51" customFormat="1" ht="20.100000000000001" customHeight="1">
      <c r="A115" s="62">
        <v>2</v>
      </c>
      <c r="B115" s="24" t="s">
        <v>49</v>
      </c>
      <c r="C115" s="59" t="s">
        <v>51</v>
      </c>
      <c r="D115" s="21" t="s">
        <v>175</v>
      </c>
      <c r="E115" s="91">
        <v>2</v>
      </c>
      <c r="F115" s="86"/>
      <c r="G115" s="86"/>
      <c r="H115" s="86"/>
      <c r="I115" s="86"/>
      <c r="J115" s="86"/>
      <c r="K115" s="86"/>
      <c r="L115" s="86"/>
      <c r="M115" s="84"/>
      <c r="N115" s="104" t="str">
        <f t="shared" si="0"/>
        <v>유량계 검교정(관로)100㎜ 이하</v>
      </c>
      <c r="O115" s="104"/>
      <c r="P115" s="104"/>
      <c r="Q115" s="104">
        <f>IF(ISERROR(INDEX(#REF!,MATCH(B115&amp;C115,#REF!,0))),0,INDEX(#REF!,MATCH(B115&amp;C115,#REF!,0)))</f>
        <v>0</v>
      </c>
      <c r="R115" s="53"/>
      <c r="S115" s="53"/>
      <c r="T115" s="53"/>
      <c r="U115" s="53"/>
      <c r="V115" s="53"/>
      <c r="W115" s="52"/>
      <c r="Y115" s="50"/>
    </row>
    <row r="116" spans="1:25" s="51" customFormat="1" ht="20.100000000000001" customHeight="1">
      <c r="A116" s="62">
        <v>3</v>
      </c>
      <c r="B116" s="24" t="s">
        <v>49</v>
      </c>
      <c r="C116" s="59" t="s">
        <v>51</v>
      </c>
      <c r="D116" s="21" t="s">
        <v>175</v>
      </c>
      <c r="E116" s="91">
        <v>2</v>
      </c>
      <c r="F116" s="86"/>
      <c r="G116" s="86"/>
      <c r="H116" s="86"/>
      <c r="I116" s="86"/>
      <c r="J116" s="86"/>
      <c r="K116" s="86"/>
      <c r="L116" s="86"/>
      <c r="M116" s="84"/>
      <c r="N116" s="104" t="str">
        <f t="shared" si="0"/>
        <v>유량계 검교정(관로)100㎜ 이하</v>
      </c>
      <c r="O116" s="104"/>
      <c r="P116" s="104"/>
      <c r="Q116" s="104">
        <f>IF(ISERROR(INDEX(#REF!,MATCH(B116&amp;C116,#REF!,0))),0,INDEX(#REF!,MATCH(B116&amp;C116,#REF!,0)))</f>
        <v>0</v>
      </c>
      <c r="R116" s="53"/>
      <c r="S116" s="53"/>
      <c r="T116" s="53"/>
      <c r="U116" s="53"/>
      <c r="V116" s="53"/>
      <c r="W116" s="52"/>
      <c r="Y116" s="50"/>
    </row>
    <row r="117" spans="1:25" s="51" customFormat="1" ht="20.100000000000001" customHeight="1">
      <c r="A117" s="62">
        <v>4</v>
      </c>
      <c r="B117" s="24" t="s">
        <v>65</v>
      </c>
      <c r="C117" s="59" t="s">
        <v>114</v>
      </c>
      <c r="D117" s="21" t="s">
        <v>175</v>
      </c>
      <c r="E117" s="91">
        <v>2</v>
      </c>
      <c r="F117" s="86"/>
      <c r="G117" s="86"/>
      <c r="H117" s="86"/>
      <c r="I117" s="86"/>
      <c r="J117" s="86"/>
      <c r="K117" s="86"/>
      <c r="L117" s="86"/>
      <c r="M117" s="84"/>
      <c r="N117" s="104" t="str">
        <f t="shared" si="0"/>
        <v>유량계 검교정(수로)1 - 12 inch</v>
      </c>
      <c r="O117" s="104"/>
      <c r="P117" s="104"/>
      <c r="Q117" s="104">
        <f>IF(ISERROR(INDEX(#REF!,MATCH(B117&amp;C117,#REF!,0))),0,INDEX(#REF!,MATCH(B117&amp;C117,#REF!,0)))</f>
        <v>0</v>
      </c>
      <c r="R117" s="53"/>
      <c r="S117" s="53"/>
      <c r="T117" s="53"/>
      <c r="U117" s="53"/>
      <c r="V117" s="53"/>
      <c r="W117" s="52"/>
      <c r="Y117" s="50"/>
    </row>
    <row r="118" spans="1:25" s="51" customFormat="1" ht="20.100000000000001" customHeight="1">
      <c r="A118" s="62"/>
      <c r="B118" s="91"/>
      <c r="C118" s="91"/>
      <c r="D118" s="21"/>
      <c r="E118" s="91"/>
      <c r="F118" s="86"/>
      <c r="G118" s="86"/>
      <c r="H118" s="86"/>
      <c r="I118" s="86"/>
      <c r="J118" s="86"/>
      <c r="K118" s="86"/>
      <c r="L118" s="86"/>
      <c r="M118" s="84"/>
      <c r="N118" s="104"/>
      <c r="O118" s="104"/>
      <c r="P118" s="104"/>
      <c r="Q118" s="104"/>
      <c r="R118" s="53"/>
      <c r="S118" s="53"/>
      <c r="T118" s="53"/>
      <c r="U118" s="53"/>
      <c r="V118" s="53"/>
      <c r="W118" s="52"/>
      <c r="Y118" s="50"/>
    </row>
    <row r="119" spans="1:25" s="51" customFormat="1" ht="20.100000000000001" customHeight="1">
      <c r="A119" s="80" t="s">
        <v>249</v>
      </c>
      <c r="B119" s="91"/>
      <c r="C119" s="91"/>
      <c r="D119" s="21"/>
      <c r="E119" s="91"/>
      <c r="F119" s="86"/>
      <c r="G119" s="86"/>
      <c r="H119" s="86"/>
      <c r="I119" s="77"/>
      <c r="J119" s="77"/>
      <c r="K119" s="77"/>
      <c r="L119" s="77"/>
      <c r="M119" s="84"/>
      <c r="N119" s="104" t="str">
        <f t="shared" ref="N119:N164" si="7">B119&amp;C119</f>
        <v/>
      </c>
      <c r="O119" s="104"/>
      <c r="P119" s="104"/>
      <c r="Q119" s="104"/>
      <c r="R119" s="53"/>
      <c r="S119" s="53"/>
      <c r="T119" s="53"/>
      <c r="U119" s="53"/>
      <c r="V119" s="53"/>
      <c r="W119" s="52"/>
      <c r="Y119" s="50"/>
    </row>
    <row r="120" spans="1:25" s="51" customFormat="1" ht="20.100000000000001" customHeight="1">
      <c r="A120" s="62">
        <v>1</v>
      </c>
      <c r="B120" s="24" t="s">
        <v>49</v>
      </c>
      <c r="C120" s="59" t="s">
        <v>51</v>
      </c>
      <c r="D120" s="21" t="s">
        <v>175</v>
      </c>
      <c r="E120" s="91">
        <v>2</v>
      </c>
      <c r="F120" s="86"/>
      <c r="G120" s="86"/>
      <c r="H120" s="86"/>
      <c r="I120" s="86"/>
      <c r="J120" s="86"/>
      <c r="K120" s="86"/>
      <c r="L120" s="86"/>
      <c r="M120" s="84"/>
      <c r="N120" s="104" t="str">
        <f t="shared" si="7"/>
        <v>유량계 검교정(관로)100㎜ 이하</v>
      </c>
      <c r="O120" s="104"/>
      <c r="P120" s="104"/>
      <c r="Q120" s="104">
        <f>IF(ISERROR(INDEX(#REF!,MATCH(B120&amp;C120,#REF!,0))),0,INDEX(#REF!,MATCH(B120&amp;C120,#REF!,0)))</f>
        <v>0</v>
      </c>
      <c r="R120" s="53"/>
      <c r="S120" s="53"/>
      <c r="T120" s="53"/>
      <c r="U120" s="53"/>
      <c r="V120" s="53"/>
      <c r="W120" s="52"/>
      <c r="Y120" s="50"/>
    </row>
    <row r="121" spans="1:25" s="51" customFormat="1" ht="20.100000000000001" customHeight="1">
      <c r="A121" s="62">
        <v>2</v>
      </c>
      <c r="B121" s="24" t="s">
        <v>49</v>
      </c>
      <c r="C121" s="59" t="s">
        <v>187</v>
      </c>
      <c r="D121" s="21" t="s">
        <v>175</v>
      </c>
      <c r="E121" s="91">
        <v>2</v>
      </c>
      <c r="F121" s="86"/>
      <c r="G121" s="86"/>
      <c r="H121" s="86"/>
      <c r="I121" s="86"/>
      <c r="J121" s="86"/>
      <c r="K121" s="86"/>
      <c r="L121" s="86"/>
      <c r="M121" s="84"/>
      <c r="N121" s="104" t="str">
        <f t="shared" si="7"/>
        <v>유량계 검교정(관로)100㎜ 이하</v>
      </c>
      <c r="O121" s="104"/>
      <c r="P121" s="104"/>
      <c r="Q121" s="104">
        <f>IF(ISERROR(INDEX(#REF!,MATCH(B121&amp;C121,#REF!,0))),0,INDEX(#REF!,MATCH(B121&amp;C121,#REF!,0)))</f>
        <v>0</v>
      </c>
      <c r="R121" s="53"/>
      <c r="S121" s="53"/>
      <c r="T121" s="53"/>
      <c r="U121" s="53"/>
      <c r="V121" s="53"/>
      <c r="W121" s="52"/>
      <c r="Y121" s="50"/>
    </row>
    <row r="122" spans="1:25" s="51" customFormat="1" ht="20.100000000000001" customHeight="1">
      <c r="A122" s="62">
        <v>3</v>
      </c>
      <c r="B122" s="24" t="s">
        <v>65</v>
      </c>
      <c r="C122" s="59" t="s">
        <v>114</v>
      </c>
      <c r="D122" s="21" t="s">
        <v>175</v>
      </c>
      <c r="E122" s="91">
        <v>2</v>
      </c>
      <c r="F122" s="86"/>
      <c r="G122" s="86"/>
      <c r="H122" s="86"/>
      <c r="I122" s="86"/>
      <c r="J122" s="86"/>
      <c r="K122" s="86"/>
      <c r="L122" s="86"/>
      <c r="M122" s="84"/>
      <c r="N122" s="104" t="str">
        <f t="shared" si="7"/>
        <v>유량계 검교정(수로)1 - 12 inch</v>
      </c>
      <c r="O122" s="104"/>
      <c r="P122" s="104"/>
      <c r="Q122" s="104">
        <f>IF(ISERROR(INDEX(#REF!,MATCH(B122&amp;C122,#REF!,0))),0,INDEX(#REF!,MATCH(B122&amp;C122,#REF!,0)))</f>
        <v>0</v>
      </c>
      <c r="R122" s="53"/>
      <c r="S122" s="53"/>
      <c r="T122" s="53"/>
      <c r="U122" s="53"/>
      <c r="V122" s="53"/>
      <c r="W122" s="52"/>
      <c r="Y122" s="50"/>
    </row>
    <row r="123" spans="1:25" s="51" customFormat="1" ht="20.100000000000001" customHeight="1">
      <c r="A123" s="62"/>
      <c r="B123" s="91"/>
      <c r="C123" s="91"/>
      <c r="D123" s="21"/>
      <c r="E123" s="91"/>
      <c r="F123" s="86"/>
      <c r="G123" s="86"/>
      <c r="H123" s="86"/>
      <c r="I123" s="86"/>
      <c r="J123" s="86"/>
      <c r="K123" s="86"/>
      <c r="L123" s="86"/>
      <c r="M123" s="84"/>
      <c r="N123" s="104"/>
      <c r="O123" s="104"/>
      <c r="P123" s="104"/>
      <c r="Q123" s="104"/>
      <c r="R123" s="53"/>
      <c r="S123" s="53"/>
      <c r="T123" s="53"/>
      <c r="U123" s="53"/>
      <c r="V123" s="53"/>
      <c r="W123" s="52"/>
      <c r="Y123" s="50"/>
    </row>
    <row r="124" spans="1:25" s="51" customFormat="1" ht="20.100000000000001" customHeight="1">
      <c r="A124" s="80" t="s">
        <v>250</v>
      </c>
      <c r="B124" s="91"/>
      <c r="C124" s="91"/>
      <c r="D124" s="21"/>
      <c r="E124" s="91"/>
      <c r="F124" s="86"/>
      <c r="G124" s="86"/>
      <c r="H124" s="86"/>
      <c r="I124" s="77"/>
      <c r="J124" s="77"/>
      <c r="K124" s="77"/>
      <c r="L124" s="77"/>
      <c r="M124" s="84"/>
      <c r="N124" s="104" t="str">
        <f t="shared" si="7"/>
        <v/>
      </c>
      <c r="O124" s="104"/>
      <c r="P124" s="104"/>
      <c r="Q124" s="104"/>
      <c r="R124" s="53"/>
      <c r="S124" s="53"/>
      <c r="T124" s="53"/>
      <c r="U124" s="53"/>
      <c r="V124" s="53"/>
      <c r="W124" s="52"/>
      <c r="Y124" s="50"/>
    </row>
    <row r="125" spans="1:25" s="51" customFormat="1" ht="20.100000000000001" customHeight="1">
      <c r="A125" s="62">
        <v>1</v>
      </c>
      <c r="B125" s="24" t="s">
        <v>49</v>
      </c>
      <c r="C125" s="59" t="s">
        <v>51</v>
      </c>
      <c r="D125" s="21" t="s">
        <v>175</v>
      </c>
      <c r="E125" s="91">
        <v>2</v>
      </c>
      <c r="F125" s="86"/>
      <c r="G125" s="86"/>
      <c r="H125" s="86"/>
      <c r="I125" s="86"/>
      <c r="J125" s="86"/>
      <c r="K125" s="86"/>
      <c r="L125" s="86"/>
      <c r="M125" s="84"/>
      <c r="N125" s="104" t="str">
        <f t="shared" si="7"/>
        <v>유량계 검교정(관로)100㎜ 이하</v>
      </c>
      <c r="O125" s="104"/>
      <c r="P125" s="104"/>
      <c r="Q125" s="104">
        <f>IF(ISERROR(INDEX(#REF!,MATCH(B125&amp;C125,#REF!,0))),0,INDEX(#REF!,MATCH(B125&amp;C125,#REF!,0)))</f>
        <v>0</v>
      </c>
      <c r="R125" s="53"/>
      <c r="S125" s="53"/>
      <c r="T125" s="53"/>
      <c r="U125" s="53"/>
      <c r="V125" s="53"/>
      <c r="W125" s="52"/>
      <c r="Y125" s="50"/>
    </row>
    <row r="126" spans="1:25" s="51" customFormat="1" ht="20.100000000000001" customHeight="1">
      <c r="A126" s="62">
        <v>2</v>
      </c>
      <c r="B126" s="24" t="s">
        <v>49</v>
      </c>
      <c r="C126" s="59" t="s">
        <v>51</v>
      </c>
      <c r="D126" s="21" t="s">
        <v>175</v>
      </c>
      <c r="E126" s="91">
        <v>2</v>
      </c>
      <c r="F126" s="86"/>
      <c r="G126" s="86"/>
      <c r="H126" s="86"/>
      <c r="I126" s="86"/>
      <c r="J126" s="86"/>
      <c r="K126" s="86"/>
      <c r="L126" s="86"/>
      <c r="M126" s="84"/>
      <c r="N126" s="104" t="str">
        <f t="shared" si="7"/>
        <v>유량계 검교정(관로)100㎜ 이하</v>
      </c>
      <c r="O126" s="104"/>
      <c r="P126" s="104"/>
      <c r="Q126" s="104">
        <f>IF(ISERROR(INDEX(#REF!,MATCH(B126&amp;C126,#REF!,0))),0,INDEX(#REF!,MATCH(B126&amp;C126,#REF!,0)))</f>
        <v>0</v>
      </c>
      <c r="R126" s="53"/>
      <c r="S126" s="53"/>
      <c r="T126" s="53"/>
      <c r="U126" s="53"/>
      <c r="V126" s="53"/>
      <c r="W126" s="52"/>
      <c r="Y126" s="50"/>
    </row>
    <row r="127" spans="1:25" s="51" customFormat="1" ht="20.100000000000001" customHeight="1">
      <c r="A127" s="62">
        <v>3</v>
      </c>
      <c r="B127" s="24" t="s">
        <v>49</v>
      </c>
      <c r="C127" s="59" t="s">
        <v>51</v>
      </c>
      <c r="D127" s="21" t="s">
        <v>175</v>
      </c>
      <c r="E127" s="91">
        <v>2</v>
      </c>
      <c r="F127" s="86"/>
      <c r="G127" s="86"/>
      <c r="H127" s="86"/>
      <c r="I127" s="86"/>
      <c r="J127" s="86"/>
      <c r="K127" s="86"/>
      <c r="L127" s="86"/>
      <c r="M127" s="84"/>
      <c r="N127" s="104" t="str">
        <f t="shared" si="7"/>
        <v>유량계 검교정(관로)100㎜ 이하</v>
      </c>
      <c r="O127" s="104"/>
      <c r="P127" s="104"/>
      <c r="Q127" s="104">
        <f>IF(ISERROR(INDEX(#REF!,MATCH(B127&amp;C127,#REF!,0))),0,INDEX(#REF!,MATCH(B127&amp;C127,#REF!,0)))</f>
        <v>0</v>
      </c>
      <c r="R127" s="53"/>
      <c r="S127" s="53"/>
      <c r="T127" s="53"/>
      <c r="U127" s="53"/>
      <c r="V127" s="53"/>
      <c r="W127" s="52"/>
      <c r="Y127" s="50"/>
    </row>
    <row r="128" spans="1:25" s="51" customFormat="1" ht="20.100000000000001" customHeight="1">
      <c r="A128" s="62"/>
      <c r="B128" s="91"/>
      <c r="C128" s="91"/>
      <c r="D128" s="21"/>
      <c r="E128" s="91"/>
      <c r="F128" s="86"/>
      <c r="G128" s="86"/>
      <c r="H128" s="86"/>
      <c r="I128" s="86"/>
      <c r="J128" s="86"/>
      <c r="K128" s="86"/>
      <c r="L128" s="86"/>
      <c r="M128" s="84"/>
      <c r="N128" s="104"/>
      <c r="O128" s="104"/>
      <c r="P128" s="104"/>
      <c r="Q128" s="104"/>
      <c r="R128" s="53"/>
      <c r="S128" s="53"/>
      <c r="T128" s="53"/>
      <c r="U128" s="53"/>
      <c r="V128" s="53"/>
      <c r="W128" s="52"/>
      <c r="Y128" s="50"/>
    </row>
    <row r="129" spans="1:25" s="51" customFormat="1" ht="20.100000000000001" customHeight="1">
      <c r="A129" s="80" t="s">
        <v>251</v>
      </c>
      <c r="B129" s="91"/>
      <c r="C129" s="91"/>
      <c r="D129" s="21"/>
      <c r="E129" s="91"/>
      <c r="F129" s="86"/>
      <c r="G129" s="86"/>
      <c r="H129" s="86"/>
      <c r="I129" s="77"/>
      <c r="J129" s="77"/>
      <c r="K129" s="77"/>
      <c r="L129" s="77"/>
      <c r="M129" s="84"/>
      <c r="N129" s="104" t="str">
        <f t="shared" si="7"/>
        <v/>
      </c>
      <c r="O129" s="104"/>
      <c r="P129" s="104"/>
      <c r="Q129" s="104"/>
      <c r="R129" s="53"/>
      <c r="S129" s="53"/>
      <c r="T129" s="53"/>
      <c r="U129" s="53"/>
      <c r="V129" s="53"/>
      <c r="W129" s="52"/>
      <c r="Y129" s="50"/>
    </row>
    <row r="130" spans="1:25" s="51" customFormat="1" ht="20.100000000000001" customHeight="1">
      <c r="A130" s="62">
        <v>1</v>
      </c>
      <c r="B130" s="24" t="s">
        <v>49</v>
      </c>
      <c r="C130" s="59" t="s">
        <v>51</v>
      </c>
      <c r="D130" s="21" t="s">
        <v>175</v>
      </c>
      <c r="E130" s="91">
        <v>2</v>
      </c>
      <c r="F130" s="86"/>
      <c r="G130" s="86"/>
      <c r="H130" s="86"/>
      <c r="I130" s="86"/>
      <c r="J130" s="86"/>
      <c r="K130" s="86"/>
      <c r="L130" s="86"/>
      <c r="M130" s="84"/>
      <c r="N130" s="104" t="str">
        <f t="shared" si="7"/>
        <v>유량계 검교정(관로)100㎜ 이하</v>
      </c>
      <c r="O130" s="104"/>
      <c r="P130" s="104"/>
      <c r="Q130" s="104">
        <f>IF(ISERROR(INDEX(#REF!,MATCH(B130&amp;C130,#REF!,0))),0,INDEX(#REF!,MATCH(B130&amp;C130,#REF!,0)))</f>
        <v>0</v>
      </c>
      <c r="R130" s="53"/>
      <c r="S130" s="53"/>
      <c r="T130" s="53"/>
      <c r="U130" s="53"/>
      <c r="V130" s="53"/>
      <c r="W130" s="52"/>
      <c r="Y130" s="50"/>
    </row>
    <row r="131" spans="1:25" s="51" customFormat="1" ht="20.100000000000001" customHeight="1">
      <c r="A131" s="62">
        <v>2</v>
      </c>
      <c r="B131" s="24" t="s">
        <v>49</v>
      </c>
      <c r="C131" s="59" t="s">
        <v>51</v>
      </c>
      <c r="D131" s="21" t="s">
        <v>175</v>
      </c>
      <c r="E131" s="91">
        <v>2</v>
      </c>
      <c r="F131" s="86"/>
      <c r="G131" s="86"/>
      <c r="H131" s="86"/>
      <c r="I131" s="86"/>
      <c r="J131" s="86"/>
      <c r="K131" s="86"/>
      <c r="L131" s="86"/>
      <c r="M131" s="84"/>
      <c r="N131" s="104" t="str">
        <f t="shared" si="7"/>
        <v>유량계 검교정(관로)100㎜ 이하</v>
      </c>
      <c r="O131" s="104"/>
      <c r="P131" s="104"/>
      <c r="Q131" s="104">
        <f>IF(ISERROR(INDEX(#REF!,MATCH(B131&amp;C131,#REF!,0))),0,INDEX(#REF!,MATCH(B131&amp;C131,#REF!,0)))</f>
        <v>0</v>
      </c>
      <c r="R131" s="53"/>
      <c r="S131" s="53"/>
      <c r="T131" s="53"/>
      <c r="U131" s="53"/>
      <c r="V131" s="53"/>
      <c r="W131" s="52"/>
      <c r="Y131" s="50"/>
    </row>
    <row r="132" spans="1:25" s="51" customFormat="1" ht="20.100000000000001" customHeight="1">
      <c r="A132" s="62"/>
      <c r="B132" s="91"/>
      <c r="C132" s="91"/>
      <c r="D132" s="21"/>
      <c r="E132" s="91"/>
      <c r="F132" s="86"/>
      <c r="G132" s="86"/>
      <c r="H132" s="86"/>
      <c r="I132" s="86"/>
      <c r="J132" s="86"/>
      <c r="K132" s="86"/>
      <c r="L132" s="86"/>
      <c r="M132" s="84"/>
      <c r="N132" s="104"/>
      <c r="O132" s="104"/>
      <c r="P132" s="104"/>
      <c r="Q132" s="104"/>
      <c r="R132" s="53"/>
      <c r="S132" s="53"/>
      <c r="T132" s="53"/>
      <c r="U132" s="53"/>
      <c r="V132" s="53"/>
      <c r="W132" s="52"/>
      <c r="Y132" s="50"/>
    </row>
    <row r="133" spans="1:25" s="51" customFormat="1" ht="20.100000000000001" customHeight="1">
      <c r="A133" s="80" t="s">
        <v>252</v>
      </c>
      <c r="B133" s="91"/>
      <c r="C133" s="91"/>
      <c r="D133" s="21"/>
      <c r="E133" s="91"/>
      <c r="F133" s="86"/>
      <c r="G133" s="86"/>
      <c r="H133" s="86"/>
      <c r="I133" s="77"/>
      <c r="J133" s="77"/>
      <c r="K133" s="77"/>
      <c r="L133" s="77"/>
      <c r="M133" s="84"/>
      <c r="N133" s="104" t="str">
        <f t="shared" si="7"/>
        <v/>
      </c>
      <c r="O133" s="104"/>
      <c r="P133" s="104"/>
      <c r="Q133" s="104"/>
      <c r="R133" s="53"/>
      <c r="S133" s="53"/>
      <c r="T133" s="53"/>
      <c r="U133" s="53"/>
      <c r="V133" s="53"/>
      <c r="W133" s="52"/>
      <c r="Y133" s="50"/>
    </row>
    <row r="134" spans="1:25" s="51" customFormat="1" ht="20.100000000000001" customHeight="1">
      <c r="A134" s="62">
        <v>1</v>
      </c>
      <c r="B134" s="24" t="s">
        <v>49</v>
      </c>
      <c r="C134" s="59" t="s">
        <v>51</v>
      </c>
      <c r="D134" s="21" t="s">
        <v>175</v>
      </c>
      <c r="E134" s="91">
        <v>2</v>
      </c>
      <c r="F134" s="86"/>
      <c r="G134" s="86"/>
      <c r="H134" s="86"/>
      <c r="I134" s="86"/>
      <c r="J134" s="86"/>
      <c r="K134" s="86"/>
      <c r="L134" s="86"/>
      <c r="M134" s="84"/>
      <c r="N134" s="104" t="str">
        <f t="shared" si="7"/>
        <v>유량계 검교정(관로)100㎜ 이하</v>
      </c>
      <c r="O134" s="104"/>
      <c r="P134" s="104"/>
      <c r="Q134" s="104">
        <f>IF(ISERROR(INDEX(#REF!,MATCH(B134&amp;C134,#REF!,0))),0,INDEX(#REF!,MATCH(B134&amp;C134,#REF!,0)))</f>
        <v>0</v>
      </c>
      <c r="R134" s="53"/>
      <c r="S134" s="53"/>
      <c r="T134" s="53"/>
      <c r="U134" s="53"/>
      <c r="V134" s="53"/>
      <c r="W134" s="52"/>
      <c r="Y134" s="50"/>
    </row>
    <row r="135" spans="1:25" s="51" customFormat="1" ht="20.100000000000001" customHeight="1">
      <c r="A135" s="62">
        <v>2</v>
      </c>
      <c r="B135" s="24" t="s">
        <v>49</v>
      </c>
      <c r="C135" s="59" t="s">
        <v>51</v>
      </c>
      <c r="D135" s="21" t="s">
        <v>175</v>
      </c>
      <c r="E135" s="91">
        <v>2</v>
      </c>
      <c r="F135" s="86"/>
      <c r="G135" s="86"/>
      <c r="H135" s="86"/>
      <c r="I135" s="86"/>
      <c r="J135" s="86"/>
      <c r="K135" s="86"/>
      <c r="L135" s="86"/>
      <c r="M135" s="84"/>
      <c r="N135" s="104" t="str">
        <f t="shared" si="7"/>
        <v>유량계 검교정(관로)100㎜ 이하</v>
      </c>
      <c r="O135" s="104"/>
      <c r="P135" s="104"/>
      <c r="Q135" s="104">
        <f>IF(ISERROR(INDEX(#REF!,MATCH(B135&amp;C135,#REF!,0))),0,INDEX(#REF!,MATCH(B135&amp;C135,#REF!,0)))</f>
        <v>0</v>
      </c>
      <c r="R135" s="53"/>
      <c r="S135" s="53"/>
      <c r="T135" s="53"/>
      <c r="U135" s="53"/>
      <c r="V135" s="53"/>
      <c r="W135" s="52"/>
      <c r="Y135" s="50"/>
    </row>
    <row r="136" spans="1:25" s="51" customFormat="1" ht="20.100000000000001" customHeight="1">
      <c r="A136" s="221"/>
      <c r="B136" s="222"/>
      <c r="C136" s="222"/>
      <c r="D136" s="211"/>
      <c r="E136" s="222"/>
      <c r="F136" s="210"/>
      <c r="G136" s="210"/>
      <c r="H136" s="210"/>
      <c r="I136" s="210"/>
      <c r="J136" s="210"/>
      <c r="K136" s="210"/>
      <c r="L136" s="210"/>
      <c r="M136" s="223"/>
      <c r="N136" s="104"/>
      <c r="O136" s="104"/>
      <c r="P136" s="104"/>
      <c r="Q136" s="104"/>
      <c r="R136" s="53"/>
      <c r="S136" s="53"/>
      <c r="T136" s="53"/>
      <c r="U136" s="53"/>
      <c r="V136" s="53"/>
      <c r="W136" s="52"/>
      <c r="Y136" s="50"/>
    </row>
    <row r="137" spans="1:25" s="51" customFormat="1" ht="20.100000000000001" customHeight="1">
      <c r="A137" s="80" t="s">
        <v>253</v>
      </c>
      <c r="B137" s="91"/>
      <c r="C137" s="91"/>
      <c r="D137" s="21"/>
      <c r="E137" s="91"/>
      <c r="F137" s="86"/>
      <c r="G137" s="86"/>
      <c r="H137" s="86"/>
      <c r="I137" s="77"/>
      <c r="J137" s="86"/>
      <c r="K137" s="86"/>
      <c r="L137" s="86"/>
      <c r="M137" s="84"/>
      <c r="N137" s="104" t="str">
        <f t="shared" si="7"/>
        <v/>
      </c>
      <c r="O137" s="104"/>
      <c r="P137" s="104"/>
      <c r="Q137" s="104"/>
      <c r="R137" s="53"/>
      <c r="S137" s="53"/>
      <c r="T137" s="53"/>
      <c r="U137" s="53"/>
      <c r="V137" s="53"/>
      <c r="W137" s="52"/>
      <c r="Y137" s="50"/>
    </row>
    <row r="138" spans="1:25" s="51" customFormat="1" ht="20.100000000000001" customHeight="1">
      <c r="A138" s="62">
        <v>1</v>
      </c>
      <c r="B138" s="24" t="s">
        <v>49</v>
      </c>
      <c r="C138" s="59" t="s">
        <v>51</v>
      </c>
      <c r="D138" s="21" t="s">
        <v>175</v>
      </c>
      <c r="E138" s="91">
        <v>2</v>
      </c>
      <c r="F138" s="86"/>
      <c r="G138" s="86"/>
      <c r="H138" s="86"/>
      <c r="I138" s="86"/>
      <c r="J138" s="86"/>
      <c r="K138" s="86"/>
      <c r="L138" s="86"/>
      <c r="M138" s="84"/>
      <c r="N138" s="104" t="str">
        <f t="shared" si="7"/>
        <v>유량계 검교정(관로)100㎜ 이하</v>
      </c>
      <c r="O138" s="104"/>
      <c r="P138" s="104"/>
      <c r="Q138" s="104">
        <f>IF(ISERROR(INDEX(#REF!,MATCH(B138&amp;C138,#REF!,0))),0,INDEX(#REF!,MATCH(B138&amp;C138,#REF!,0)))</f>
        <v>0</v>
      </c>
      <c r="R138" s="53"/>
      <c r="S138" s="53"/>
      <c r="T138" s="53"/>
      <c r="U138" s="53"/>
      <c r="V138" s="53"/>
      <c r="W138" s="52"/>
      <c r="Y138" s="50"/>
    </row>
    <row r="139" spans="1:25" s="51" customFormat="1" ht="20.100000000000001" customHeight="1" thickBot="1">
      <c r="A139" s="62"/>
      <c r="B139" s="194"/>
      <c r="C139" s="194"/>
      <c r="D139" s="17"/>
      <c r="E139" s="194"/>
      <c r="F139" s="18"/>
      <c r="G139" s="18"/>
      <c r="H139" s="18"/>
      <c r="I139" s="18"/>
      <c r="J139" s="18"/>
      <c r="K139" s="18"/>
      <c r="L139" s="18"/>
      <c r="M139" s="68"/>
      <c r="N139" s="104"/>
      <c r="O139" s="104"/>
      <c r="P139" s="104"/>
      <c r="Q139" s="104"/>
      <c r="R139" s="53"/>
      <c r="S139" s="53"/>
      <c r="T139" s="53"/>
      <c r="U139" s="53"/>
      <c r="V139" s="53"/>
      <c r="W139" s="52"/>
      <c r="Y139" s="50"/>
    </row>
    <row r="140" spans="1:25" s="51" customFormat="1" ht="20.100000000000001" customHeight="1">
      <c r="A140" s="80" t="s">
        <v>254</v>
      </c>
      <c r="B140" s="81"/>
      <c r="C140" s="81"/>
      <c r="D140" s="61"/>
      <c r="E140" s="81"/>
      <c r="F140" s="93"/>
      <c r="G140" s="93"/>
      <c r="H140" s="93"/>
      <c r="I140" s="224"/>
      <c r="J140" s="224"/>
      <c r="K140" s="224"/>
      <c r="L140" s="224"/>
      <c r="M140" s="225"/>
      <c r="N140" s="104" t="str">
        <f t="shared" si="7"/>
        <v/>
      </c>
      <c r="O140" s="104"/>
      <c r="P140" s="104"/>
      <c r="Q140" s="104"/>
      <c r="R140" s="53"/>
      <c r="S140" s="53"/>
      <c r="T140" s="53"/>
      <c r="U140" s="53"/>
      <c r="V140" s="53"/>
      <c r="W140" s="52"/>
      <c r="Y140" s="50"/>
    </row>
    <row r="141" spans="1:25" s="51" customFormat="1" ht="20.100000000000001" customHeight="1">
      <c r="A141" s="62">
        <v>1</v>
      </c>
      <c r="B141" s="24" t="s">
        <v>49</v>
      </c>
      <c r="C141" s="59" t="s">
        <v>51</v>
      </c>
      <c r="D141" s="21" t="s">
        <v>175</v>
      </c>
      <c r="E141" s="91">
        <v>2</v>
      </c>
      <c r="F141" s="86"/>
      <c r="G141" s="86"/>
      <c r="H141" s="86"/>
      <c r="I141" s="86"/>
      <c r="J141" s="86"/>
      <c r="K141" s="86"/>
      <c r="L141" s="86"/>
      <c r="M141" s="84"/>
      <c r="N141" s="104" t="str">
        <f t="shared" si="7"/>
        <v>유량계 검교정(관로)100㎜ 이하</v>
      </c>
      <c r="O141" s="104"/>
      <c r="P141" s="104"/>
      <c r="Q141" s="104">
        <f>IF(ISERROR(INDEX(#REF!,MATCH(B141&amp;C141,#REF!,0))),0,INDEX(#REF!,MATCH(B141&amp;C141,#REF!,0)))</f>
        <v>0</v>
      </c>
      <c r="R141" s="53"/>
      <c r="S141" s="53"/>
      <c r="T141" s="53"/>
      <c r="U141" s="53"/>
      <c r="V141" s="53"/>
      <c r="W141" s="52"/>
      <c r="Y141" s="50"/>
    </row>
    <row r="142" spans="1:25" s="51" customFormat="1" ht="20.100000000000001" customHeight="1">
      <c r="A142" s="62">
        <v>2</v>
      </c>
      <c r="B142" s="24" t="s">
        <v>49</v>
      </c>
      <c r="C142" s="59" t="s">
        <v>51</v>
      </c>
      <c r="D142" s="21" t="s">
        <v>175</v>
      </c>
      <c r="E142" s="91">
        <v>2</v>
      </c>
      <c r="F142" s="86"/>
      <c r="G142" s="86"/>
      <c r="H142" s="86"/>
      <c r="I142" s="86"/>
      <c r="J142" s="86"/>
      <c r="K142" s="86"/>
      <c r="L142" s="86"/>
      <c r="M142" s="84"/>
      <c r="N142" s="104" t="str">
        <f t="shared" si="7"/>
        <v>유량계 검교정(관로)100㎜ 이하</v>
      </c>
      <c r="O142" s="104"/>
      <c r="P142" s="104"/>
      <c r="Q142" s="104">
        <f>IF(ISERROR(INDEX(#REF!,MATCH(B142&amp;C142,#REF!,0))),0,INDEX(#REF!,MATCH(B142&amp;C142,#REF!,0)))</f>
        <v>0</v>
      </c>
      <c r="R142" s="53"/>
      <c r="S142" s="53"/>
      <c r="T142" s="53"/>
      <c r="U142" s="53"/>
      <c r="V142" s="53"/>
      <c r="W142" s="52"/>
      <c r="Y142" s="50"/>
    </row>
    <row r="143" spans="1:25" s="51" customFormat="1" ht="20.100000000000001" customHeight="1">
      <c r="A143" s="62">
        <v>3</v>
      </c>
      <c r="B143" s="24" t="s">
        <v>49</v>
      </c>
      <c r="C143" s="59" t="s">
        <v>51</v>
      </c>
      <c r="D143" s="21" t="s">
        <v>175</v>
      </c>
      <c r="E143" s="91">
        <v>2</v>
      </c>
      <c r="F143" s="86"/>
      <c r="G143" s="86"/>
      <c r="H143" s="86"/>
      <c r="I143" s="86"/>
      <c r="J143" s="86"/>
      <c r="K143" s="86"/>
      <c r="L143" s="86"/>
      <c r="M143" s="84"/>
      <c r="N143" s="104" t="str">
        <f t="shared" si="7"/>
        <v>유량계 검교정(관로)100㎜ 이하</v>
      </c>
      <c r="O143" s="104"/>
      <c r="P143" s="104"/>
      <c r="Q143" s="104">
        <f>IF(ISERROR(INDEX(#REF!,MATCH(B143&amp;C143,#REF!,0))),0,INDEX(#REF!,MATCH(B143&amp;C143,#REF!,0)))</f>
        <v>0</v>
      </c>
      <c r="R143" s="53"/>
      <c r="S143" s="53"/>
      <c r="T143" s="53"/>
      <c r="U143" s="53"/>
      <c r="V143" s="53"/>
      <c r="W143" s="52"/>
      <c r="Y143" s="50"/>
    </row>
    <row r="144" spans="1:25" s="51" customFormat="1" ht="20.100000000000001" customHeight="1">
      <c r="A144" s="62"/>
      <c r="B144" s="91"/>
      <c r="C144" s="91"/>
      <c r="D144" s="21"/>
      <c r="E144" s="91"/>
      <c r="F144" s="86"/>
      <c r="G144" s="86"/>
      <c r="H144" s="86"/>
      <c r="I144" s="86"/>
      <c r="J144" s="86"/>
      <c r="K144" s="86"/>
      <c r="L144" s="86"/>
      <c r="M144" s="84"/>
      <c r="N144" s="104"/>
      <c r="O144" s="104"/>
      <c r="P144" s="104"/>
      <c r="Q144" s="104"/>
      <c r="R144" s="53"/>
      <c r="S144" s="53"/>
      <c r="T144" s="53"/>
      <c r="U144" s="53"/>
      <c r="V144" s="53"/>
      <c r="W144" s="52"/>
      <c r="Y144" s="50"/>
    </row>
    <row r="145" spans="1:25" s="45" customFormat="1" ht="20.100000000000001" customHeight="1">
      <c r="A145" s="80" t="s">
        <v>255</v>
      </c>
      <c r="B145" s="200"/>
      <c r="C145" s="200"/>
      <c r="D145" s="202"/>
      <c r="E145" s="200"/>
      <c r="F145" s="77"/>
      <c r="G145" s="77"/>
      <c r="H145" s="77"/>
      <c r="I145" s="77"/>
      <c r="J145" s="77"/>
      <c r="K145" s="77"/>
      <c r="L145" s="77"/>
      <c r="M145" s="201"/>
      <c r="N145" s="48" t="str">
        <f t="shared" si="7"/>
        <v/>
      </c>
      <c r="O145" s="48"/>
      <c r="P145" s="48"/>
      <c r="Q145" s="48"/>
      <c r="R145" s="47"/>
      <c r="S145" s="47"/>
      <c r="T145" s="47"/>
      <c r="U145" s="47"/>
      <c r="V145" s="47"/>
      <c r="W145" s="46"/>
      <c r="Y145" s="44"/>
    </row>
    <row r="146" spans="1:25" s="51" customFormat="1" ht="20.100000000000001" customHeight="1">
      <c r="A146" s="62">
        <v>1</v>
      </c>
      <c r="B146" s="24" t="s">
        <v>49</v>
      </c>
      <c r="C146" s="59" t="s">
        <v>51</v>
      </c>
      <c r="D146" s="21" t="s">
        <v>175</v>
      </c>
      <c r="E146" s="91">
        <v>2</v>
      </c>
      <c r="F146" s="86"/>
      <c r="G146" s="86"/>
      <c r="H146" s="86"/>
      <c r="I146" s="86"/>
      <c r="J146" s="86"/>
      <c r="K146" s="86"/>
      <c r="L146" s="86"/>
      <c r="M146" s="84"/>
      <c r="N146" s="104" t="str">
        <f t="shared" si="7"/>
        <v>유량계 검교정(관로)100㎜ 이하</v>
      </c>
      <c r="O146" s="104"/>
      <c r="P146" s="104"/>
      <c r="Q146" s="104">
        <f>IF(ISERROR(INDEX(#REF!,MATCH(B146&amp;C146,#REF!,0))),0,INDEX(#REF!,MATCH(B146&amp;C146,#REF!,0)))</f>
        <v>0</v>
      </c>
      <c r="R146" s="53"/>
      <c r="S146" s="53"/>
      <c r="T146" s="53"/>
      <c r="U146" s="53"/>
      <c r="V146" s="53"/>
      <c r="W146" s="52"/>
      <c r="Y146" s="50"/>
    </row>
    <row r="147" spans="1:25" s="51" customFormat="1" ht="20.100000000000001" customHeight="1">
      <c r="A147" s="62">
        <v>2</v>
      </c>
      <c r="B147" s="24" t="s">
        <v>49</v>
      </c>
      <c r="C147" s="59" t="s">
        <v>51</v>
      </c>
      <c r="D147" s="21" t="s">
        <v>175</v>
      </c>
      <c r="E147" s="91">
        <v>2</v>
      </c>
      <c r="F147" s="86"/>
      <c r="G147" s="86"/>
      <c r="H147" s="86"/>
      <c r="I147" s="86"/>
      <c r="J147" s="86"/>
      <c r="K147" s="86"/>
      <c r="L147" s="86"/>
      <c r="M147" s="84"/>
      <c r="N147" s="104" t="str">
        <f t="shared" si="7"/>
        <v>유량계 검교정(관로)100㎜ 이하</v>
      </c>
      <c r="O147" s="104"/>
      <c r="P147" s="104"/>
      <c r="Q147" s="104">
        <f>IF(ISERROR(INDEX(#REF!,MATCH(B147&amp;C147,#REF!,0))),0,INDEX(#REF!,MATCH(B147&amp;C147,#REF!,0)))</f>
        <v>0</v>
      </c>
      <c r="R147" s="53"/>
      <c r="S147" s="53"/>
      <c r="T147" s="53"/>
      <c r="U147" s="53"/>
      <c r="V147" s="53"/>
      <c r="W147" s="52"/>
      <c r="Y147" s="50"/>
    </row>
    <row r="148" spans="1:25" s="51" customFormat="1" ht="20.100000000000001" customHeight="1">
      <c r="A148" s="62">
        <v>3</v>
      </c>
      <c r="B148" s="24" t="s">
        <v>49</v>
      </c>
      <c r="C148" s="59" t="s">
        <v>51</v>
      </c>
      <c r="D148" s="21" t="s">
        <v>175</v>
      </c>
      <c r="E148" s="91">
        <v>2</v>
      </c>
      <c r="F148" s="86"/>
      <c r="G148" s="86"/>
      <c r="H148" s="86"/>
      <c r="I148" s="86"/>
      <c r="J148" s="86"/>
      <c r="K148" s="86"/>
      <c r="L148" s="86"/>
      <c r="M148" s="84"/>
      <c r="N148" s="104" t="str">
        <f t="shared" si="7"/>
        <v>유량계 검교정(관로)100㎜ 이하</v>
      </c>
      <c r="O148" s="104"/>
      <c r="P148" s="104"/>
      <c r="Q148" s="104">
        <f>IF(ISERROR(INDEX(#REF!,MATCH(B148&amp;C148,#REF!,0))),0,INDEX(#REF!,MATCH(B148&amp;C148,#REF!,0)))</f>
        <v>0</v>
      </c>
      <c r="R148" s="53"/>
      <c r="S148" s="53"/>
      <c r="T148" s="53"/>
      <c r="U148" s="53"/>
      <c r="V148" s="53"/>
      <c r="W148" s="52"/>
      <c r="Y148" s="50"/>
    </row>
    <row r="149" spans="1:25" s="51" customFormat="1" ht="20.100000000000001" customHeight="1">
      <c r="A149" s="62"/>
      <c r="B149" s="91"/>
      <c r="C149" s="91"/>
      <c r="D149" s="21"/>
      <c r="E149" s="91"/>
      <c r="F149" s="86"/>
      <c r="G149" s="86"/>
      <c r="H149" s="86"/>
      <c r="I149" s="86"/>
      <c r="J149" s="86"/>
      <c r="K149" s="86"/>
      <c r="L149" s="86"/>
      <c r="M149" s="84"/>
      <c r="N149" s="104"/>
      <c r="O149" s="104"/>
      <c r="P149" s="104"/>
      <c r="Q149" s="104"/>
      <c r="R149" s="53"/>
      <c r="S149" s="53"/>
      <c r="T149" s="53"/>
      <c r="U149" s="53"/>
      <c r="V149" s="53"/>
      <c r="W149" s="52"/>
      <c r="Y149" s="50"/>
    </row>
    <row r="150" spans="1:25" ht="20.100000000000001" customHeight="1">
      <c r="A150" s="80" t="s">
        <v>256</v>
      </c>
      <c r="B150" s="91"/>
      <c r="C150" s="91"/>
      <c r="D150" s="21"/>
      <c r="E150" s="91"/>
      <c r="F150" s="43"/>
      <c r="G150" s="43"/>
      <c r="H150" s="86"/>
      <c r="I150" s="77"/>
      <c r="J150" s="199"/>
      <c r="K150" s="199"/>
      <c r="L150" s="77"/>
      <c r="M150" s="42"/>
      <c r="N150" s="104" t="str">
        <f t="shared" si="7"/>
        <v/>
      </c>
      <c r="Q150" s="104"/>
    </row>
    <row r="151" spans="1:25" ht="20.100000000000001" customHeight="1">
      <c r="A151" s="62">
        <v>1</v>
      </c>
      <c r="B151" s="24" t="s">
        <v>49</v>
      </c>
      <c r="C151" s="59" t="s">
        <v>51</v>
      </c>
      <c r="D151" s="21" t="s">
        <v>175</v>
      </c>
      <c r="E151" s="91">
        <v>2</v>
      </c>
      <c r="F151" s="43"/>
      <c r="G151" s="43"/>
      <c r="H151" s="86"/>
      <c r="I151" s="86"/>
      <c r="J151" s="43"/>
      <c r="K151" s="43"/>
      <c r="L151" s="86"/>
      <c r="M151" s="42"/>
      <c r="N151" s="104" t="str">
        <f t="shared" si="7"/>
        <v>유량계 검교정(관로)100㎜ 이하</v>
      </c>
      <c r="Q151" s="104">
        <f>IF(ISERROR(INDEX(#REF!,MATCH(B151&amp;C151,#REF!,0))),0,INDEX(#REF!,MATCH(B151&amp;C151,#REF!,0)))</f>
        <v>0</v>
      </c>
    </row>
    <row r="152" spans="1:25" ht="20.100000000000001" customHeight="1">
      <c r="A152" s="62">
        <v>2</v>
      </c>
      <c r="B152" s="24" t="s">
        <v>49</v>
      </c>
      <c r="C152" s="59" t="s">
        <v>51</v>
      </c>
      <c r="D152" s="21" t="s">
        <v>175</v>
      </c>
      <c r="E152" s="91">
        <v>2</v>
      </c>
      <c r="F152" s="43"/>
      <c r="G152" s="43"/>
      <c r="H152" s="86"/>
      <c r="I152" s="86"/>
      <c r="J152" s="43"/>
      <c r="K152" s="43"/>
      <c r="L152" s="86"/>
      <c r="M152" s="42"/>
      <c r="N152" s="104" t="str">
        <f t="shared" si="7"/>
        <v>유량계 검교정(관로)100㎜ 이하</v>
      </c>
      <c r="Q152" s="104">
        <f>IF(ISERROR(INDEX(#REF!,MATCH(B152&amp;C152,#REF!,0))),0,INDEX(#REF!,MATCH(B152&amp;C152,#REF!,0)))</f>
        <v>0</v>
      </c>
    </row>
    <row r="153" spans="1:25" ht="20.100000000000001" customHeight="1">
      <c r="A153" s="62">
        <v>3</v>
      </c>
      <c r="B153" s="24" t="s">
        <v>49</v>
      </c>
      <c r="C153" s="59" t="s">
        <v>51</v>
      </c>
      <c r="D153" s="21" t="s">
        <v>175</v>
      </c>
      <c r="E153" s="91">
        <v>2</v>
      </c>
      <c r="F153" s="86"/>
      <c r="G153" s="86"/>
      <c r="H153" s="86"/>
      <c r="I153" s="86"/>
      <c r="J153" s="86"/>
      <c r="K153" s="86"/>
      <c r="L153" s="86"/>
      <c r="M153" s="41"/>
      <c r="N153" s="104" t="str">
        <f t="shared" si="7"/>
        <v>유량계 검교정(관로)100㎜ 이하</v>
      </c>
      <c r="Q153" s="104">
        <f>IF(ISERROR(INDEX(#REF!,MATCH(B153&amp;C153,#REF!,0))),0,INDEX(#REF!,MATCH(B153&amp;C153,#REF!,0)))</f>
        <v>0</v>
      </c>
    </row>
    <row r="154" spans="1:25" ht="20.100000000000001" customHeight="1">
      <c r="A154" s="62"/>
      <c r="B154" s="91"/>
      <c r="C154" s="91"/>
      <c r="D154" s="21"/>
      <c r="E154" s="91"/>
      <c r="F154" s="86"/>
      <c r="G154" s="86"/>
      <c r="H154" s="86"/>
      <c r="I154" s="86"/>
      <c r="J154" s="86"/>
      <c r="K154" s="86"/>
      <c r="L154" s="86"/>
      <c r="M154" s="41"/>
      <c r="N154" s="104"/>
      <c r="Q154" s="104"/>
    </row>
    <row r="155" spans="1:25" ht="20.100000000000001" customHeight="1">
      <c r="A155" s="80" t="s">
        <v>257</v>
      </c>
      <c r="B155" s="91"/>
      <c r="C155" s="91"/>
      <c r="D155" s="21"/>
      <c r="E155" s="91"/>
      <c r="F155" s="86"/>
      <c r="G155" s="86"/>
      <c r="H155" s="86"/>
      <c r="I155" s="77"/>
      <c r="J155" s="77"/>
      <c r="K155" s="77"/>
      <c r="L155" s="77"/>
      <c r="M155" s="41"/>
      <c r="N155" s="104" t="str">
        <f t="shared" si="7"/>
        <v/>
      </c>
      <c r="Q155" s="104"/>
    </row>
    <row r="156" spans="1:25" ht="20.100000000000001" customHeight="1">
      <c r="A156" s="62">
        <v>1</v>
      </c>
      <c r="B156" s="24" t="s">
        <v>49</v>
      </c>
      <c r="C156" s="59" t="s">
        <v>51</v>
      </c>
      <c r="D156" s="21" t="s">
        <v>175</v>
      </c>
      <c r="E156" s="91">
        <v>2</v>
      </c>
      <c r="F156" s="86"/>
      <c r="G156" s="86"/>
      <c r="H156" s="86"/>
      <c r="I156" s="86"/>
      <c r="J156" s="86"/>
      <c r="K156" s="86"/>
      <c r="L156" s="86"/>
      <c r="M156" s="41"/>
      <c r="N156" s="104" t="str">
        <f t="shared" si="7"/>
        <v>유량계 검교정(관로)100㎜ 이하</v>
      </c>
      <c r="Q156" s="104">
        <f>IF(ISERROR(INDEX(#REF!,MATCH(B156&amp;C156,#REF!,0))),0,INDEX(#REF!,MATCH(B156&amp;C156,#REF!,0)))</f>
        <v>0</v>
      </c>
    </row>
    <row r="157" spans="1:25" ht="20.100000000000001" customHeight="1">
      <c r="A157" s="62"/>
      <c r="B157" s="91"/>
      <c r="C157" s="91"/>
      <c r="D157" s="21"/>
      <c r="E157" s="91"/>
      <c r="F157" s="86"/>
      <c r="G157" s="86"/>
      <c r="H157" s="86"/>
      <c r="I157" s="86"/>
      <c r="J157" s="86"/>
      <c r="K157" s="86"/>
      <c r="L157" s="86"/>
      <c r="M157" s="41"/>
      <c r="N157" s="104"/>
      <c r="Q157" s="104"/>
    </row>
    <row r="158" spans="1:25" s="39" customFormat="1" ht="20.100000000000001" customHeight="1">
      <c r="A158" s="80" t="s">
        <v>258</v>
      </c>
      <c r="B158" s="200"/>
      <c r="C158" s="200"/>
      <c r="D158" s="202"/>
      <c r="E158" s="200"/>
      <c r="F158" s="77"/>
      <c r="G158" s="77"/>
      <c r="H158" s="77"/>
      <c r="I158" s="77"/>
      <c r="J158" s="77"/>
      <c r="K158" s="77"/>
      <c r="L158" s="77"/>
      <c r="M158" s="203"/>
      <c r="N158" s="48" t="str">
        <f t="shared" ref="N158:N159" si="8">B158&amp;C158</f>
        <v/>
      </c>
      <c r="O158" s="40"/>
      <c r="P158" s="40"/>
      <c r="Q158" s="48"/>
      <c r="R158" s="40"/>
      <c r="S158" s="40"/>
      <c r="T158" s="40"/>
      <c r="U158" s="40"/>
      <c r="V158" s="40"/>
    </row>
    <row r="159" spans="1:25" ht="20.100000000000001" customHeight="1">
      <c r="A159" s="62">
        <v>1</v>
      </c>
      <c r="B159" s="24" t="s">
        <v>49</v>
      </c>
      <c r="C159" s="59" t="s">
        <v>51</v>
      </c>
      <c r="D159" s="21" t="s">
        <v>175</v>
      </c>
      <c r="E159" s="91">
        <v>2</v>
      </c>
      <c r="F159" s="43"/>
      <c r="G159" s="43"/>
      <c r="H159" s="86"/>
      <c r="I159" s="86"/>
      <c r="J159" s="43"/>
      <c r="K159" s="43"/>
      <c r="L159" s="86"/>
      <c r="M159" s="38"/>
      <c r="N159" s="104" t="str">
        <f t="shared" si="8"/>
        <v>유량계 검교정(관로)100㎜ 이하</v>
      </c>
      <c r="Q159" s="104">
        <f>IF(ISERROR(INDEX(#REF!,MATCH(B159&amp;C159,#REF!,0))),0,INDEX(#REF!,MATCH(B159&amp;C159,#REF!,0)))</f>
        <v>0</v>
      </c>
    </row>
    <row r="160" spans="1:25" ht="20.100000000000001" customHeight="1">
      <c r="A160" s="62"/>
      <c r="B160" s="91"/>
      <c r="C160" s="91"/>
      <c r="D160" s="21"/>
      <c r="E160" s="91"/>
      <c r="F160" s="86"/>
      <c r="G160" s="86"/>
      <c r="H160" s="86"/>
      <c r="I160" s="86"/>
      <c r="J160" s="86"/>
      <c r="K160" s="86"/>
      <c r="L160" s="86"/>
      <c r="M160" s="41"/>
      <c r="N160" s="104"/>
      <c r="Q160" s="104"/>
    </row>
    <row r="161" spans="1:22" s="39" customFormat="1" ht="20.100000000000001" customHeight="1">
      <c r="A161" s="80"/>
      <c r="B161" s="200"/>
      <c r="C161" s="200"/>
      <c r="D161" s="202"/>
      <c r="E161" s="200"/>
      <c r="F161" s="77"/>
      <c r="G161" s="77"/>
      <c r="H161" s="77"/>
      <c r="I161" s="77"/>
      <c r="J161" s="77"/>
      <c r="K161" s="77"/>
      <c r="L161" s="77"/>
      <c r="M161" s="203"/>
      <c r="N161" s="48" t="str">
        <f t="shared" si="7"/>
        <v/>
      </c>
      <c r="O161" s="40"/>
      <c r="P161" s="40"/>
      <c r="Q161" s="48"/>
      <c r="R161" s="40"/>
      <c r="S161" s="40"/>
      <c r="T161" s="40"/>
      <c r="U161" s="40"/>
      <c r="V161" s="40"/>
    </row>
    <row r="162" spans="1:22" ht="20.100000000000001" customHeight="1">
      <c r="A162" s="62"/>
      <c r="B162" s="91"/>
      <c r="C162" s="91"/>
      <c r="D162" s="21"/>
      <c r="E162" s="91"/>
      <c r="F162" s="43"/>
      <c r="G162" s="43"/>
      <c r="H162" s="86"/>
      <c r="I162" s="86"/>
      <c r="J162" s="43"/>
      <c r="K162" s="43"/>
      <c r="L162" s="86"/>
      <c r="M162" s="38"/>
      <c r="N162" s="104" t="str">
        <f t="shared" si="7"/>
        <v/>
      </c>
      <c r="Q162" s="104">
        <f>IF(ISERROR(INDEX(#REF!,MATCH(B162&amp;C162,#REF!,0))),0,INDEX(#REF!,MATCH(B162&amp;C162,#REF!,0)))</f>
        <v>0</v>
      </c>
    </row>
    <row r="163" spans="1:22" ht="20.100000000000001" customHeight="1">
      <c r="A163" s="62"/>
      <c r="B163" s="91"/>
      <c r="C163" s="91"/>
      <c r="D163" s="21"/>
      <c r="E163" s="91"/>
      <c r="F163" s="43"/>
      <c r="G163" s="43"/>
      <c r="H163" s="86"/>
      <c r="I163" s="86"/>
      <c r="J163" s="43"/>
      <c r="K163" s="43"/>
      <c r="L163" s="86"/>
      <c r="M163" s="38"/>
      <c r="N163" s="104" t="str">
        <f t="shared" si="7"/>
        <v/>
      </c>
      <c r="Q163" s="104">
        <f>IF(ISERROR(INDEX(#REF!,MATCH(B163&amp;C163,#REF!,0))),0,INDEX(#REF!,MATCH(B163&amp;C163,#REF!,0)))</f>
        <v>0</v>
      </c>
    </row>
    <row r="164" spans="1:22" ht="20.100000000000001" customHeight="1">
      <c r="A164" s="62"/>
      <c r="B164" s="91"/>
      <c r="C164" s="91"/>
      <c r="D164" s="21"/>
      <c r="E164" s="91"/>
      <c r="F164" s="43"/>
      <c r="G164" s="43"/>
      <c r="H164" s="86"/>
      <c r="I164" s="86"/>
      <c r="J164" s="43"/>
      <c r="K164" s="43"/>
      <c r="L164" s="86"/>
      <c r="M164" s="38"/>
      <c r="N164" s="104" t="str">
        <f t="shared" si="7"/>
        <v/>
      </c>
      <c r="Q164" s="104">
        <f>IF(ISERROR(INDEX(#REF!,MATCH(B164&amp;C164,#REF!,0))),0,INDEX(#REF!,MATCH(B164&amp;C164,#REF!,0)))</f>
        <v>0</v>
      </c>
    </row>
    <row r="165" spans="1:22" ht="20.100000000000001" customHeight="1" thickBot="1">
      <c r="A165" s="204"/>
      <c r="B165" s="194"/>
      <c r="C165" s="194"/>
      <c r="D165" s="185"/>
      <c r="E165" s="186"/>
      <c r="F165" s="187"/>
      <c r="G165" s="187"/>
      <c r="H165" s="187"/>
      <c r="I165" s="187"/>
      <c r="J165" s="187"/>
      <c r="K165" s="187"/>
      <c r="L165" s="187"/>
      <c r="M165" s="188"/>
      <c r="N165" s="104"/>
      <c r="Q165" s="104"/>
    </row>
    <row r="167" spans="1:22">
      <c r="E167" s="34">
        <f>SUBTOTAL(109,E33:E165)</f>
        <v>158</v>
      </c>
    </row>
  </sheetData>
  <customSheetViews>
    <customSheetView guid="{48591B1B-174F-4F43-BA02-B07E886AE3FE}" scale="85" showPageBreaks="1" showGridLines="0" printArea="1" showRuler="0">
      <pane ySplit="4" topLeftCell="A66" activePane="bottomLeft" state="frozenSplit"/>
      <selection pane="bottomLeft" activeCell="F24" sqref="F24"/>
      <pageMargins left="0.94488188976377963" right="0.27559055118110237" top="0.86614173228346458" bottom="0.59055118110236227" header="0.51181102362204722" footer="0.39370078740157483"/>
      <pageSetup paperSize="9" scale="90" orientation="landscape" r:id="rId1"/>
      <headerFooter alignWithMargins="0"/>
    </customSheetView>
  </customSheetViews>
  <mergeCells count="11">
    <mergeCell ref="B3:B4"/>
    <mergeCell ref="H3:I3"/>
    <mergeCell ref="L3:L4"/>
    <mergeCell ref="F3:G3"/>
    <mergeCell ref="A1:M1"/>
    <mergeCell ref="J3:K3"/>
    <mergeCell ref="C3:C4"/>
    <mergeCell ref="D3:D4"/>
    <mergeCell ref="M3:M4"/>
    <mergeCell ref="E3:E4"/>
    <mergeCell ref="A3:A4"/>
  </mergeCells>
  <phoneticPr fontId="1" type="noConversion"/>
  <printOptions horizontalCentered="1"/>
  <pageMargins left="0.39370078740157483" right="0.39370078740157483" top="0.47244094488188981" bottom="0.39370078740157483" header="0.11811023622047245" footer="0.19685039370078741"/>
  <pageSetup paperSize="9" scale="82" fitToHeight="15" orientation="landscape" r:id="rId2"/>
  <headerFooter alignWithMargins="0"/>
  <rowBreaks count="5" manualBreakCount="5">
    <brk id="31" max="12" man="1"/>
    <brk id="57" max="12" man="1"/>
    <brk id="84" max="12" man="1"/>
    <brk id="112" max="12" man="1"/>
    <brk id="139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11"/>
    <pageSetUpPr fitToPage="1"/>
  </sheetPr>
  <dimension ref="A1:H158"/>
  <sheetViews>
    <sheetView showGridLines="0" view="pageBreakPreview" topLeftCell="A117" zoomScaleNormal="100" zoomScaleSheetLayoutView="100" workbookViewId="0">
      <selection activeCell="C149" sqref="C149"/>
    </sheetView>
  </sheetViews>
  <sheetFormatPr defaultRowHeight="12"/>
  <cols>
    <col min="1" max="1" width="4.33203125" style="5" customWidth="1"/>
    <col min="2" max="2" width="25.77734375" style="103" customWidth="1"/>
    <col min="3" max="3" width="22.77734375" style="2" customWidth="1"/>
    <col min="4" max="5" width="5.77734375" style="3" customWidth="1"/>
    <col min="6" max="6" width="36" style="3" customWidth="1"/>
    <col min="7" max="7" width="16.77734375" style="3" customWidth="1"/>
    <col min="8" max="8" width="8.88671875" style="27"/>
    <col min="9" max="9" width="9.77734375" style="27" customWidth="1"/>
    <col min="10" max="10" width="8.88671875" style="27"/>
    <col min="11" max="11" width="9.77734375" style="27" customWidth="1"/>
    <col min="12" max="16384" width="8.88671875" style="27"/>
  </cols>
  <sheetData>
    <row r="1" spans="1:8" s="31" customFormat="1" ht="24.95" customHeight="1">
      <c r="A1" s="420" t="s">
        <v>30</v>
      </c>
      <c r="B1" s="420"/>
      <c r="C1" s="420"/>
      <c r="D1" s="420"/>
      <c r="E1" s="420"/>
      <c r="F1" s="420"/>
      <c r="G1" s="420"/>
      <c r="H1" s="32"/>
    </row>
    <row r="2" spans="1:8" s="30" customFormat="1" ht="20.100000000000001" customHeight="1" thickBot="1">
      <c r="A2" s="27" t="str">
        <f>"사 업 명 : " &amp; 표지!$A$10</f>
        <v>사 업 명 : 2026년 환경기초시설 유량계 점검 및 정밀 비교측정 용역(경안등 23개소)</v>
      </c>
      <c r="D2" s="29"/>
      <c r="E2" s="28"/>
    </row>
    <row r="3" spans="1:8" ht="16.5" customHeight="1">
      <c r="A3" s="418" t="s">
        <v>31</v>
      </c>
      <c r="B3" s="423" t="s">
        <v>27</v>
      </c>
      <c r="C3" s="425" t="s">
        <v>28</v>
      </c>
      <c r="D3" s="425" t="s">
        <v>29</v>
      </c>
      <c r="E3" s="427" t="s">
        <v>32</v>
      </c>
      <c r="F3" s="429" t="s">
        <v>33</v>
      </c>
      <c r="G3" s="421" t="s">
        <v>34</v>
      </c>
    </row>
    <row r="4" spans="1:8" ht="16.5" customHeight="1" thickBot="1">
      <c r="A4" s="419"/>
      <c r="B4" s="424"/>
      <c r="C4" s="426"/>
      <c r="D4" s="426"/>
      <c r="E4" s="428"/>
      <c r="F4" s="430"/>
      <c r="G4" s="422"/>
    </row>
    <row r="5" spans="1:8" ht="20.100000000000001" customHeight="1">
      <c r="A5" s="80" t="s">
        <v>55</v>
      </c>
      <c r="B5" s="26"/>
      <c r="C5" s="25"/>
      <c r="D5" s="86"/>
      <c r="E5" s="86"/>
      <c r="F5" s="59"/>
      <c r="G5" s="23"/>
    </row>
    <row r="6" spans="1:8" ht="20.100000000000001" customHeight="1">
      <c r="A6" s="189">
        <v>1</v>
      </c>
      <c r="B6" s="24" t="s">
        <v>49</v>
      </c>
      <c r="C6" s="59" t="s">
        <v>51</v>
      </c>
      <c r="D6" s="86" t="s">
        <v>175</v>
      </c>
      <c r="E6" s="86">
        <v>1</v>
      </c>
      <c r="F6" s="22" t="s">
        <v>168</v>
      </c>
      <c r="G6" s="23"/>
    </row>
    <row r="7" spans="1:8" ht="20.100000000000001" customHeight="1">
      <c r="A7" s="189">
        <f>A6+1</f>
        <v>2</v>
      </c>
      <c r="B7" s="24" t="s">
        <v>49</v>
      </c>
      <c r="C7" s="59" t="s">
        <v>52</v>
      </c>
      <c r="D7" s="86" t="s">
        <v>175</v>
      </c>
      <c r="E7" s="86">
        <v>1</v>
      </c>
      <c r="F7" s="22" t="s">
        <v>151</v>
      </c>
      <c r="G7" s="23"/>
    </row>
    <row r="8" spans="1:8" ht="20.100000000000001" customHeight="1">
      <c r="A8" s="189">
        <f t="shared" ref="A8:A13" si="0">A7+1</f>
        <v>3</v>
      </c>
      <c r="B8" s="24" t="s">
        <v>49</v>
      </c>
      <c r="C8" s="59" t="s">
        <v>70</v>
      </c>
      <c r="D8" s="86" t="s">
        <v>175</v>
      </c>
      <c r="E8" s="86">
        <v>2</v>
      </c>
      <c r="F8" s="22" t="s">
        <v>71</v>
      </c>
      <c r="G8" s="23"/>
    </row>
    <row r="9" spans="1:8" ht="20.100000000000001" customHeight="1">
      <c r="A9" s="189">
        <f t="shared" si="0"/>
        <v>4</v>
      </c>
      <c r="B9" s="24" t="s">
        <v>49</v>
      </c>
      <c r="C9" s="59" t="s">
        <v>70</v>
      </c>
      <c r="D9" s="86" t="s">
        <v>175</v>
      </c>
      <c r="E9" s="86">
        <v>2</v>
      </c>
      <c r="F9" s="22" t="s">
        <v>119</v>
      </c>
      <c r="G9" s="23"/>
    </row>
    <row r="10" spans="1:8" ht="20.100000000000001" customHeight="1">
      <c r="A10" s="189">
        <f t="shared" si="0"/>
        <v>5</v>
      </c>
      <c r="B10" s="24" t="s">
        <v>49</v>
      </c>
      <c r="C10" s="59" t="s">
        <v>70</v>
      </c>
      <c r="D10" s="86" t="s">
        <v>175</v>
      </c>
      <c r="E10" s="86">
        <v>2</v>
      </c>
      <c r="F10" s="22" t="s">
        <v>121</v>
      </c>
      <c r="G10" s="23"/>
    </row>
    <row r="11" spans="1:8" ht="20.100000000000001" customHeight="1">
      <c r="A11" s="189">
        <f t="shared" si="0"/>
        <v>6</v>
      </c>
      <c r="B11" s="24" t="s">
        <v>65</v>
      </c>
      <c r="C11" s="59" t="s">
        <v>114</v>
      </c>
      <c r="D11" s="86" t="s">
        <v>175</v>
      </c>
      <c r="E11" s="86">
        <v>2</v>
      </c>
      <c r="F11" s="22" t="s">
        <v>120</v>
      </c>
      <c r="G11" s="23"/>
    </row>
    <row r="12" spans="1:8" ht="20.100000000000001" customHeight="1">
      <c r="A12" s="189">
        <f t="shared" si="0"/>
        <v>7</v>
      </c>
      <c r="B12" s="24" t="s">
        <v>118</v>
      </c>
      <c r="C12" s="59" t="s">
        <v>117</v>
      </c>
      <c r="D12" s="86" t="s">
        <v>175</v>
      </c>
      <c r="E12" s="86">
        <v>2</v>
      </c>
      <c r="F12" s="22" t="s">
        <v>127</v>
      </c>
      <c r="G12" s="23"/>
    </row>
    <row r="13" spans="1:8" ht="20.100000000000001" customHeight="1">
      <c r="A13" s="189">
        <f t="shared" si="0"/>
        <v>8</v>
      </c>
      <c r="B13" s="24" t="s">
        <v>118</v>
      </c>
      <c r="C13" s="59" t="s">
        <v>125</v>
      </c>
      <c r="D13" s="86" t="s">
        <v>175</v>
      </c>
      <c r="E13" s="86">
        <v>2</v>
      </c>
      <c r="F13" s="22" t="s">
        <v>128</v>
      </c>
      <c r="G13" s="23"/>
    </row>
    <row r="14" spans="1:8" ht="20.100000000000001" customHeight="1">
      <c r="A14" s="189"/>
      <c r="B14" s="24"/>
      <c r="C14" s="59"/>
      <c r="D14" s="86"/>
      <c r="E14" s="86"/>
      <c r="F14" s="22"/>
      <c r="G14" s="23"/>
    </row>
    <row r="15" spans="1:8" ht="20.100000000000001" customHeight="1">
      <c r="A15" s="80" t="s">
        <v>56</v>
      </c>
      <c r="B15" s="26"/>
      <c r="C15" s="25"/>
      <c r="D15" s="86"/>
      <c r="E15" s="86"/>
      <c r="F15" s="22"/>
      <c r="G15" s="23"/>
    </row>
    <row r="16" spans="1:8" ht="20.100000000000001" customHeight="1">
      <c r="A16" s="189">
        <v>1</v>
      </c>
      <c r="B16" s="24" t="s">
        <v>49</v>
      </c>
      <c r="C16" s="59" t="s">
        <v>51</v>
      </c>
      <c r="D16" s="86" t="s">
        <v>175</v>
      </c>
      <c r="E16" s="86">
        <v>1</v>
      </c>
      <c r="F16" s="22" t="s">
        <v>190</v>
      </c>
      <c r="G16" s="23"/>
    </row>
    <row r="17" spans="1:7" ht="20.100000000000001" customHeight="1">
      <c r="A17" s="189">
        <f>A16+1</f>
        <v>2</v>
      </c>
      <c r="B17" s="24" t="s">
        <v>49</v>
      </c>
      <c r="C17" s="59" t="s">
        <v>52</v>
      </c>
      <c r="D17" s="86" t="s">
        <v>175</v>
      </c>
      <c r="E17" s="86">
        <v>1</v>
      </c>
      <c r="F17" s="22" t="s">
        <v>191</v>
      </c>
      <c r="G17" s="23"/>
    </row>
    <row r="18" spans="1:7" ht="20.100000000000001" customHeight="1">
      <c r="A18" s="189">
        <f t="shared" ref="A18:A23" si="1">A17+1</f>
        <v>3</v>
      </c>
      <c r="B18" s="24" t="s">
        <v>49</v>
      </c>
      <c r="C18" s="59" t="s">
        <v>53</v>
      </c>
      <c r="D18" s="86" t="s">
        <v>175</v>
      </c>
      <c r="E18" s="21">
        <v>2</v>
      </c>
      <c r="F18" s="22" t="s">
        <v>200</v>
      </c>
      <c r="G18" s="23"/>
    </row>
    <row r="19" spans="1:7" ht="20.100000000000001" customHeight="1">
      <c r="A19" s="189">
        <f t="shared" si="1"/>
        <v>4</v>
      </c>
      <c r="B19" s="24" t="s">
        <v>49</v>
      </c>
      <c r="C19" s="59" t="s">
        <v>53</v>
      </c>
      <c r="D19" s="86" t="s">
        <v>175</v>
      </c>
      <c r="E19" s="21">
        <v>2</v>
      </c>
      <c r="F19" s="22" t="s">
        <v>201</v>
      </c>
      <c r="G19" s="23"/>
    </row>
    <row r="20" spans="1:7" ht="20.25" customHeight="1">
      <c r="A20" s="189">
        <f t="shared" si="1"/>
        <v>5</v>
      </c>
      <c r="B20" s="24" t="s">
        <v>49</v>
      </c>
      <c r="C20" s="59" t="s">
        <v>53</v>
      </c>
      <c r="D20" s="86" t="s">
        <v>175</v>
      </c>
      <c r="E20" s="21">
        <v>2</v>
      </c>
      <c r="F20" s="243" t="s">
        <v>171</v>
      </c>
      <c r="G20" s="23"/>
    </row>
    <row r="21" spans="1:7" ht="20.100000000000001" customHeight="1">
      <c r="A21" s="189">
        <f t="shared" si="1"/>
        <v>6</v>
      </c>
      <c r="B21" s="24" t="s">
        <v>49</v>
      </c>
      <c r="C21" s="59" t="s">
        <v>129</v>
      </c>
      <c r="D21" s="86" t="s">
        <v>175</v>
      </c>
      <c r="E21" s="21">
        <v>2</v>
      </c>
      <c r="F21" s="243" t="s">
        <v>130</v>
      </c>
      <c r="G21" s="23"/>
    </row>
    <row r="22" spans="1:7" ht="20.100000000000001" customHeight="1">
      <c r="A22" s="189">
        <f t="shared" si="1"/>
        <v>7</v>
      </c>
      <c r="B22" s="24" t="s">
        <v>66</v>
      </c>
      <c r="C22" s="59" t="s">
        <v>68</v>
      </c>
      <c r="D22" s="86" t="s">
        <v>175</v>
      </c>
      <c r="E22" s="21">
        <v>2</v>
      </c>
      <c r="F22" s="22" t="s">
        <v>152</v>
      </c>
      <c r="G22" s="23"/>
    </row>
    <row r="23" spans="1:7" ht="20.100000000000001" customHeight="1">
      <c r="A23" s="189">
        <f t="shared" si="1"/>
        <v>8</v>
      </c>
      <c r="B23" s="24" t="s">
        <v>66</v>
      </c>
      <c r="C23" s="59" t="s">
        <v>67</v>
      </c>
      <c r="D23" s="86" t="s">
        <v>175</v>
      </c>
      <c r="E23" s="21">
        <v>2</v>
      </c>
      <c r="F23" s="22" t="s">
        <v>126</v>
      </c>
      <c r="G23" s="23"/>
    </row>
    <row r="24" spans="1:7" ht="20.100000000000001" customHeight="1" thickBot="1">
      <c r="A24" s="192"/>
      <c r="B24" s="20"/>
      <c r="C24" s="19"/>
      <c r="D24" s="18"/>
      <c r="E24" s="18"/>
      <c r="F24" s="16"/>
      <c r="G24" s="15"/>
    </row>
    <row r="25" spans="1:7" ht="20.100000000000001" customHeight="1">
      <c r="A25" s="49" t="s">
        <v>57</v>
      </c>
      <c r="B25" s="14"/>
      <c r="C25" s="13"/>
      <c r="D25" s="93"/>
      <c r="E25" s="93"/>
      <c r="F25" s="12"/>
      <c r="G25" s="11"/>
    </row>
    <row r="26" spans="1:7" ht="18.75" customHeight="1">
      <c r="A26" s="189">
        <v>1</v>
      </c>
      <c r="B26" s="24" t="s">
        <v>49</v>
      </c>
      <c r="C26" s="59" t="s">
        <v>53</v>
      </c>
      <c r="D26" s="86" t="s">
        <v>175</v>
      </c>
      <c r="E26" s="86">
        <v>2</v>
      </c>
      <c r="F26" s="22" t="s">
        <v>164</v>
      </c>
      <c r="G26" s="23"/>
    </row>
    <row r="27" spans="1:7" ht="20.100000000000001" customHeight="1">
      <c r="A27" s="189">
        <f>A26+1</f>
        <v>2</v>
      </c>
      <c r="B27" s="24" t="s">
        <v>49</v>
      </c>
      <c r="C27" s="59" t="s">
        <v>113</v>
      </c>
      <c r="D27" s="86" t="s">
        <v>175</v>
      </c>
      <c r="E27" s="86">
        <v>2</v>
      </c>
      <c r="F27" s="22" t="s">
        <v>165</v>
      </c>
      <c r="G27" s="23"/>
    </row>
    <row r="28" spans="1:7" ht="18.75" customHeight="1">
      <c r="A28" s="189">
        <f t="shared" ref="A28:A29" si="2">A27+1</f>
        <v>3</v>
      </c>
      <c r="B28" s="24" t="s">
        <v>49</v>
      </c>
      <c r="C28" s="59" t="s">
        <v>53</v>
      </c>
      <c r="D28" s="86" t="s">
        <v>175</v>
      </c>
      <c r="E28" s="86">
        <v>2</v>
      </c>
      <c r="F28" s="22" t="s">
        <v>192</v>
      </c>
      <c r="G28" s="23"/>
    </row>
    <row r="29" spans="1:7" ht="20.100000000000001" customHeight="1">
      <c r="A29" s="189">
        <f t="shared" si="2"/>
        <v>4</v>
      </c>
      <c r="B29" s="24" t="s">
        <v>65</v>
      </c>
      <c r="C29" s="59" t="s">
        <v>67</v>
      </c>
      <c r="D29" s="86" t="s">
        <v>175</v>
      </c>
      <c r="E29" s="86">
        <v>2</v>
      </c>
      <c r="F29" s="22" t="s">
        <v>169</v>
      </c>
      <c r="G29" s="23"/>
    </row>
    <row r="30" spans="1:7" ht="20.100000000000001" customHeight="1">
      <c r="A30" s="191"/>
      <c r="B30" s="14"/>
      <c r="C30" s="13"/>
      <c r="D30" s="93"/>
      <c r="E30" s="93"/>
      <c r="F30" s="12"/>
      <c r="G30" s="11"/>
    </row>
    <row r="31" spans="1:7" ht="20.100000000000001" customHeight="1">
      <c r="A31" s="49" t="s">
        <v>58</v>
      </c>
      <c r="B31" s="14"/>
      <c r="C31" s="13"/>
      <c r="D31" s="93"/>
      <c r="E31" s="61"/>
      <c r="F31" s="12"/>
      <c r="G31" s="11"/>
    </row>
    <row r="32" spans="1:7" ht="20.100000000000001" customHeight="1">
      <c r="A32" s="189">
        <v>1</v>
      </c>
      <c r="B32" s="24" t="s">
        <v>49</v>
      </c>
      <c r="C32" s="59" t="s">
        <v>51</v>
      </c>
      <c r="D32" s="86" t="s">
        <v>175</v>
      </c>
      <c r="E32" s="86">
        <v>1</v>
      </c>
      <c r="F32" s="22" t="s">
        <v>179</v>
      </c>
      <c r="G32" s="23"/>
    </row>
    <row r="33" spans="1:7" ht="20.100000000000001" customHeight="1">
      <c r="A33" s="189">
        <f>A32+1</f>
        <v>2</v>
      </c>
      <c r="B33" s="24" t="s">
        <v>49</v>
      </c>
      <c r="C33" s="59" t="s">
        <v>52</v>
      </c>
      <c r="D33" s="86" t="s">
        <v>175</v>
      </c>
      <c r="E33" s="86">
        <v>1</v>
      </c>
      <c r="F33" s="22" t="s">
        <v>180</v>
      </c>
      <c r="G33" s="23"/>
    </row>
    <row r="34" spans="1:7" ht="20.100000000000001" customHeight="1">
      <c r="A34" s="189">
        <f t="shared" ref="A34:A41" si="3">A33+1</f>
        <v>3</v>
      </c>
      <c r="B34" s="24" t="s">
        <v>49</v>
      </c>
      <c r="C34" s="59" t="s">
        <v>53</v>
      </c>
      <c r="D34" s="86" t="s">
        <v>175</v>
      </c>
      <c r="E34" s="86">
        <v>2</v>
      </c>
      <c r="F34" s="22" t="s">
        <v>72</v>
      </c>
      <c r="G34" s="23"/>
    </row>
    <row r="35" spans="1:7" ht="20.100000000000001" customHeight="1">
      <c r="A35" s="189">
        <f t="shared" si="3"/>
        <v>4</v>
      </c>
      <c r="B35" s="24" t="s">
        <v>49</v>
      </c>
      <c r="C35" s="59" t="s">
        <v>51</v>
      </c>
      <c r="D35" s="86" t="s">
        <v>175</v>
      </c>
      <c r="E35" s="86">
        <v>2</v>
      </c>
      <c r="F35" s="22" t="s">
        <v>202</v>
      </c>
      <c r="G35" s="23"/>
    </row>
    <row r="36" spans="1:7" ht="20.100000000000001" customHeight="1">
      <c r="A36" s="189">
        <f t="shared" si="3"/>
        <v>5</v>
      </c>
      <c r="B36" s="24" t="s">
        <v>49</v>
      </c>
      <c r="C36" s="59" t="s">
        <v>51</v>
      </c>
      <c r="D36" s="86" t="s">
        <v>175</v>
      </c>
      <c r="E36" s="86">
        <v>2</v>
      </c>
      <c r="F36" s="22" t="s">
        <v>193</v>
      </c>
      <c r="G36" s="23"/>
    </row>
    <row r="37" spans="1:7" ht="20.100000000000001" customHeight="1">
      <c r="A37" s="189">
        <f t="shared" si="3"/>
        <v>6</v>
      </c>
      <c r="B37" s="24" t="s">
        <v>49</v>
      </c>
      <c r="C37" s="59" t="s">
        <v>51</v>
      </c>
      <c r="D37" s="86" t="s">
        <v>175</v>
      </c>
      <c r="E37" s="86">
        <v>2</v>
      </c>
      <c r="F37" s="22" t="s">
        <v>194</v>
      </c>
      <c r="G37" s="23"/>
    </row>
    <row r="38" spans="1:7" ht="20.100000000000001" customHeight="1">
      <c r="A38" s="189">
        <f t="shared" si="3"/>
        <v>7</v>
      </c>
      <c r="B38" s="24" t="s">
        <v>49</v>
      </c>
      <c r="C38" s="59" t="s">
        <v>52</v>
      </c>
      <c r="D38" s="86" t="s">
        <v>175</v>
      </c>
      <c r="E38" s="86">
        <v>2</v>
      </c>
      <c r="F38" s="22" t="s">
        <v>110</v>
      </c>
      <c r="G38" s="23"/>
    </row>
    <row r="39" spans="1:7" ht="20.100000000000001" customHeight="1">
      <c r="A39" s="189">
        <f t="shared" si="3"/>
        <v>8</v>
      </c>
      <c r="B39" s="24" t="s">
        <v>49</v>
      </c>
      <c r="C39" s="59" t="s">
        <v>52</v>
      </c>
      <c r="D39" s="86" t="s">
        <v>175</v>
      </c>
      <c r="E39" s="86">
        <v>2</v>
      </c>
      <c r="F39" s="22" t="s">
        <v>111</v>
      </c>
      <c r="G39" s="23"/>
    </row>
    <row r="40" spans="1:7" ht="20.100000000000001" customHeight="1">
      <c r="A40" s="189">
        <f t="shared" si="3"/>
        <v>9</v>
      </c>
      <c r="B40" s="24" t="s">
        <v>49</v>
      </c>
      <c r="C40" s="59" t="s">
        <v>53</v>
      </c>
      <c r="D40" s="86" t="s">
        <v>175</v>
      </c>
      <c r="E40" s="86">
        <v>2</v>
      </c>
      <c r="F40" s="22" t="s">
        <v>172</v>
      </c>
      <c r="G40" s="23"/>
    </row>
    <row r="41" spans="1:7" ht="20.100000000000001" customHeight="1">
      <c r="A41" s="189">
        <f t="shared" si="3"/>
        <v>10</v>
      </c>
      <c r="B41" s="24" t="s">
        <v>49</v>
      </c>
      <c r="C41" s="59" t="s">
        <v>176</v>
      </c>
      <c r="D41" s="86" t="s">
        <v>175</v>
      </c>
      <c r="E41" s="86">
        <v>2</v>
      </c>
      <c r="F41" s="22" t="s">
        <v>177</v>
      </c>
      <c r="G41" s="23"/>
    </row>
    <row r="42" spans="1:7" ht="20.100000000000001" customHeight="1">
      <c r="A42" s="189">
        <f t="shared" ref="A42:A43" si="4">A41+1</f>
        <v>11</v>
      </c>
      <c r="B42" s="24" t="s">
        <v>49</v>
      </c>
      <c r="C42" s="59" t="s">
        <v>53</v>
      </c>
      <c r="D42" s="86" t="s">
        <v>175</v>
      </c>
      <c r="E42" s="86">
        <v>2</v>
      </c>
      <c r="F42" s="22" t="s">
        <v>178</v>
      </c>
      <c r="G42" s="23"/>
    </row>
    <row r="43" spans="1:7" ht="20.100000000000001" customHeight="1">
      <c r="A43" s="189">
        <f t="shared" si="4"/>
        <v>12</v>
      </c>
      <c r="B43" s="24" t="s">
        <v>65</v>
      </c>
      <c r="C43" s="59" t="s">
        <v>68</v>
      </c>
      <c r="D43" s="86" t="s">
        <v>175</v>
      </c>
      <c r="E43" s="86">
        <v>2</v>
      </c>
      <c r="F43" s="22" t="s">
        <v>73</v>
      </c>
      <c r="G43" s="23"/>
    </row>
    <row r="44" spans="1:7" ht="20.100000000000001" customHeight="1" thickBot="1">
      <c r="A44" s="192"/>
      <c r="B44" s="20"/>
      <c r="C44" s="19"/>
      <c r="D44" s="18"/>
      <c r="E44" s="18"/>
      <c r="F44" s="16"/>
      <c r="G44" s="15"/>
    </row>
    <row r="45" spans="1:7" ht="18.600000000000001" customHeight="1">
      <c r="A45" s="49" t="s">
        <v>74</v>
      </c>
      <c r="B45" s="14"/>
      <c r="C45" s="13"/>
      <c r="D45" s="93"/>
      <c r="E45" s="93"/>
      <c r="F45" s="12"/>
      <c r="G45" s="11"/>
    </row>
    <row r="46" spans="1:7" ht="18.600000000000001" customHeight="1">
      <c r="A46" s="189">
        <v>1</v>
      </c>
      <c r="B46" s="24" t="s">
        <v>49</v>
      </c>
      <c r="C46" s="59" t="s">
        <v>53</v>
      </c>
      <c r="D46" s="86" t="s">
        <v>175</v>
      </c>
      <c r="E46" s="86">
        <v>2</v>
      </c>
      <c r="F46" s="22" t="s">
        <v>210</v>
      </c>
      <c r="G46" s="23"/>
    </row>
    <row r="47" spans="1:7" ht="18.600000000000001" customHeight="1">
      <c r="A47" s="190">
        <f>A46+1</f>
        <v>2</v>
      </c>
      <c r="B47" s="24" t="s">
        <v>116</v>
      </c>
      <c r="C47" s="59" t="s">
        <v>114</v>
      </c>
      <c r="D47" s="86" t="s">
        <v>175</v>
      </c>
      <c r="E47" s="86">
        <v>2</v>
      </c>
      <c r="F47" s="22" t="s">
        <v>203</v>
      </c>
      <c r="G47" s="23"/>
    </row>
    <row r="48" spans="1:7" ht="18.600000000000001" customHeight="1">
      <c r="A48" s="190"/>
      <c r="B48" s="24"/>
      <c r="C48" s="59"/>
      <c r="D48" s="86"/>
      <c r="E48" s="86"/>
      <c r="F48" s="22"/>
      <c r="G48" s="23"/>
    </row>
    <row r="49" spans="1:7" ht="18.600000000000001" customHeight="1">
      <c r="A49" s="49" t="s">
        <v>75</v>
      </c>
      <c r="B49" s="14"/>
      <c r="C49" s="13"/>
      <c r="D49" s="93"/>
      <c r="E49" s="93"/>
      <c r="F49" s="12"/>
      <c r="G49" s="11"/>
    </row>
    <row r="50" spans="1:7" ht="18.600000000000001" customHeight="1">
      <c r="A50" s="189">
        <v>1</v>
      </c>
      <c r="B50" s="24" t="s">
        <v>49</v>
      </c>
      <c r="C50" s="59" t="s">
        <v>52</v>
      </c>
      <c r="D50" s="86" t="s">
        <v>175</v>
      </c>
      <c r="E50" s="21">
        <v>2</v>
      </c>
      <c r="F50" s="22" t="s">
        <v>76</v>
      </c>
      <c r="G50" s="23"/>
    </row>
    <row r="51" spans="1:7" ht="18.600000000000001" customHeight="1">
      <c r="A51" s="190">
        <v>2</v>
      </c>
      <c r="B51" s="24" t="s">
        <v>49</v>
      </c>
      <c r="C51" s="59" t="s">
        <v>52</v>
      </c>
      <c r="D51" s="86" t="s">
        <v>175</v>
      </c>
      <c r="E51" s="21">
        <v>2</v>
      </c>
      <c r="F51" s="22" t="s">
        <v>77</v>
      </c>
      <c r="G51" s="23"/>
    </row>
    <row r="52" spans="1:7" ht="18.600000000000001" customHeight="1">
      <c r="A52" s="193"/>
      <c r="B52" s="14"/>
      <c r="C52" s="13"/>
      <c r="D52" s="93"/>
      <c r="E52" s="61"/>
      <c r="F52" s="12"/>
      <c r="G52" s="11"/>
    </row>
    <row r="53" spans="1:7" ht="18.600000000000001" customHeight="1">
      <c r="A53" s="49" t="s">
        <v>78</v>
      </c>
      <c r="B53" s="9"/>
      <c r="C53" s="13"/>
      <c r="D53" s="93"/>
      <c r="E53" s="93"/>
      <c r="F53" s="12"/>
      <c r="G53" s="11"/>
    </row>
    <row r="54" spans="1:7" ht="18.600000000000001" customHeight="1">
      <c r="A54" s="189">
        <v>1</v>
      </c>
      <c r="B54" s="24" t="s">
        <v>49</v>
      </c>
      <c r="C54" s="59" t="s">
        <v>52</v>
      </c>
      <c r="D54" s="86" t="s">
        <v>175</v>
      </c>
      <c r="E54" s="21">
        <v>2</v>
      </c>
      <c r="F54" s="22" t="s">
        <v>50</v>
      </c>
      <c r="G54" s="23"/>
    </row>
    <row r="55" spans="1:7" ht="18.600000000000001" customHeight="1">
      <c r="A55" s="190">
        <f>A54+1</f>
        <v>2</v>
      </c>
      <c r="B55" s="24" t="s">
        <v>49</v>
      </c>
      <c r="C55" s="59" t="s">
        <v>52</v>
      </c>
      <c r="D55" s="86" t="s">
        <v>175</v>
      </c>
      <c r="E55" s="21">
        <v>2</v>
      </c>
      <c r="F55" s="22" t="s">
        <v>170</v>
      </c>
      <c r="G55" s="23"/>
    </row>
    <row r="56" spans="1:7" ht="18.600000000000001" customHeight="1">
      <c r="A56" s="189">
        <f t="shared" ref="A56" si="5">A55+1</f>
        <v>3</v>
      </c>
      <c r="B56" s="24" t="s">
        <v>49</v>
      </c>
      <c r="C56" s="59" t="s">
        <v>53</v>
      </c>
      <c r="D56" s="86" t="s">
        <v>175</v>
      </c>
      <c r="E56" s="86">
        <v>2</v>
      </c>
      <c r="F56" s="22" t="s">
        <v>195</v>
      </c>
      <c r="G56" s="23"/>
    </row>
    <row r="57" spans="1:7" ht="18.600000000000001" customHeight="1">
      <c r="A57" s="220"/>
      <c r="B57" s="7"/>
      <c r="C57" s="209"/>
      <c r="D57" s="210"/>
      <c r="E57" s="211"/>
      <c r="F57" s="212"/>
      <c r="G57" s="6"/>
    </row>
    <row r="58" spans="1:7" ht="18.600000000000001" customHeight="1">
      <c r="A58" s="80" t="s">
        <v>79</v>
      </c>
      <c r="B58" s="25"/>
      <c r="C58" s="59"/>
      <c r="D58" s="86"/>
      <c r="E58" s="21"/>
      <c r="F58" s="22"/>
      <c r="G58" s="23"/>
    </row>
    <row r="59" spans="1:7" ht="18.600000000000001" customHeight="1">
      <c r="A59" s="189">
        <v>1</v>
      </c>
      <c r="B59" s="24" t="s">
        <v>49</v>
      </c>
      <c r="C59" s="59" t="s">
        <v>51</v>
      </c>
      <c r="D59" s="86" t="s">
        <v>175</v>
      </c>
      <c r="E59" s="86">
        <v>1</v>
      </c>
      <c r="F59" s="22" t="s">
        <v>153</v>
      </c>
      <c r="G59" s="23"/>
    </row>
    <row r="60" spans="1:7" ht="18.600000000000001" customHeight="1">
      <c r="A60" s="190">
        <f t="shared" ref="A60:A65" si="6">A59+1</f>
        <v>2</v>
      </c>
      <c r="B60" s="24" t="s">
        <v>49</v>
      </c>
      <c r="C60" s="59" t="s">
        <v>52</v>
      </c>
      <c r="D60" s="86" t="s">
        <v>175</v>
      </c>
      <c r="E60" s="86">
        <v>1</v>
      </c>
      <c r="F60" s="22" t="s">
        <v>154</v>
      </c>
      <c r="G60" s="23"/>
    </row>
    <row r="61" spans="1:7" ht="18.600000000000001" customHeight="1">
      <c r="A61" s="190">
        <f t="shared" si="6"/>
        <v>3</v>
      </c>
      <c r="B61" s="24" t="s">
        <v>49</v>
      </c>
      <c r="C61" s="59" t="s">
        <v>52</v>
      </c>
      <c r="D61" s="86" t="s">
        <v>175</v>
      </c>
      <c r="E61" s="21">
        <v>2</v>
      </c>
      <c r="F61" s="22" t="s">
        <v>155</v>
      </c>
      <c r="G61" s="23"/>
    </row>
    <row r="62" spans="1:7" ht="18.600000000000001" customHeight="1">
      <c r="A62" s="190">
        <f t="shared" si="6"/>
        <v>4</v>
      </c>
      <c r="B62" s="24" t="s">
        <v>49</v>
      </c>
      <c r="C62" s="59" t="s">
        <v>52</v>
      </c>
      <c r="D62" s="86" t="s">
        <v>175</v>
      </c>
      <c r="E62" s="21">
        <v>2</v>
      </c>
      <c r="F62" s="22" t="s">
        <v>156</v>
      </c>
      <c r="G62" s="23"/>
    </row>
    <row r="63" spans="1:7" ht="18.600000000000001" customHeight="1">
      <c r="A63" s="190">
        <f t="shared" si="6"/>
        <v>5</v>
      </c>
      <c r="B63" s="24" t="s">
        <v>49</v>
      </c>
      <c r="C63" s="59" t="s">
        <v>52</v>
      </c>
      <c r="D63" s="86" t="s">
        <v>175</v>
      </c>
      <c r="E63" s="21">
        <v>2</v>
      </c>
      <c r="F63" s="22" t="s">
        <v>112</v>
      </c>
      <c r="G63" s="242" t="s">
        <v>69</v>
      </c>
    </row>
    <row r="64" spans="1:7" ht="18.600000000000001" customHeight="1">
      <c r="A64" s="190">
        <f t="shared" si="6"/>
        <v>6</v>
      </c>
      <c r="B64" s="24" t="s">
        <v>49</v>
      </c>
      <c r="C64" s="59" t="s">
        <v>52</v>
      </c>
      <c r="D64" s="86" t="s">
        <v>175</v>
      </c>
      <c r="E64" s="21">
        <v>2</v>
      </c>
      <c r="F64" s="12" t="s">
        <v>157</v>
      </c>
      <c r="G64" s="11"/>
    </row>
    <row r="65" spans="1:7" ht="18.600000000000001" customHeight="1">
      <c r="A65" s="190">
        <f t="shared" si="6"/>
        <v>7</v>
      </c>
      <c r="B65" s="24" t="s">
        <v>65</v>
      </c>
      <c r="C65" s="59" t="s">
        <v>114</v>
      </c>
      <c r="D65" s="86" t="s">
        <v>175</v>
      </c>
      <c r="E65" s="86">
        <v>2</v>
      </c>
      <c r="F65" s="22" t="s">
        <v>197</v>
      </c>
      <c r="G65" s="23"/>
    </row>
    <row r="66" spans="1:7" ht="18.600000000000001" customHeight="1" thickBot="1">
      <c r="A66" s="213"/>
      <c r="B66" s="214"/>
      <c r="C66" s="215"/>
      <c r="D66" s="216"/>
      <c r="E66" s="217"/>
      <c r="F66" s="218"/>
      <c r="G66" s="219"/>
    </row>
    <row r="67" spans="1:7" ht="20.100000000000001" customHeight="1">
      <c r="A67" s="49" t="s">
        <v>80</v>
      </c>
      <c r="B67" s="14"/>
      <c r="C67" s="13"/>
      <c r="D67" s="93"/>
      <c r="E67" s="93"/>
      <c r="F67" s="12"/>
      <c r="G67" s="11"/>
    </row>
    <row r="68" spans="1:7" ht="20.100000000000001" customHeight="1">
      <c r="A68" s="189">
        <v>1</v>
      </c>
      <c r="B68" s="24" t="s">
        <v>81</v>
      </c>
      <c r="C68" s="59" t="s">
        <v>52</v>
      </c>
      <c r="D68" s="86" t="s">
        <v>175</v>
      </c>
      <c r="E68" s="86">
        <v>2</v>
      </c>
      <c r="F68" s="22" t="s">
        <v>82</v>
      </c>
      <c r="G68" s="23"/>
    </row>
    <row r="69" spans="1:7" ht="20.100000000000001" customHeight="1">
      <c r="A69" s="190">
        <f>A68+1</f>
        <v>2</v>
      </c>
      <c r="B69" s="24" t="s">
        <v>83</v>
      </c>
      <c r="C69" s="59" t="s">
        <v>114</v>
      </c>
      <c r="D69" s="86" t="s">
        <v>175</v>
      </c>
      <c r="E69" s="86">
        <v>2</v>
      </c>
      <c r="F69" s="22" t="s">
        <v>84</v>
      </c>
      <c r="G69" s="23"/>
    </row>
    <row r="70" spans="1:7" ht="20.100000000000001" customHeight="1">
      <c r="A70" s="190"/>
      <c r="B70" s="24"/>
      <c r="C70" s="59"/>
      <c r="D70" s="86"/>
      <c r="E70" s="86"/>
      <c r="F70" s="22"/>
      <c r="G70" s="23"/>
    </row>
    <row r="71" spans="1:7" ht="20.100000000000001" customHeight="1">
      <c r="A71" s="49" t="s">
        <v>85</v>
      </c>
      <c r="B71" s="8"/>
      <c r="C71" s="13"/>
      <c r="D71" s="93"/>
      <c r="E71" s="61"/>
      <c r="F71" s="12"/>
      <c r="G71" s="11"/>
    </row>
    <row r="72" spans="1:7" ht="20.100000000000001" customHeight="1">
      <c r="A72" s="189">
        <v>1</v>
      </c>
      <c r="B72" s="24" t="s">
        <v>81</v>
      </c>
      <c r="C72" s="59" t="s">
        <v>52</v>
      </c>
      <c r="D72" s="86" t="s">
        <v>175</v>
      </c>
      <c r="E72" s="86">
        <v>2</v>
      </c>
      <c r="F72" s="22" t="s">
        <v>158</v>
      </c>
      <c r="G72" s="23"/>
    </row>
    <row r="73" spans="1:7" ht="20.100000000000001" customHeight="1">
      <c r="A73" s="190">
        <f>A72+1</f>
        <v>2</v>
      </c>
      <c r="B73" s="24" t="s">
        <v>81</v>
      </c>
      <c r="C73" s="59" t="s">
        <v>52</v>
      </c>
      <c r="D73" s="86" t="s">
        <v>175</v>
      </c>
      <c r="E73" s="86">
        <v>2</v>
      </c>
      <c r="F73" s="22" t="s">
        <v>159</v>
      </c>
      <c r="G73" s="23"/>
    </row>
    <row r="74" spans="1:7" ht="20.100000000000001" customHeight="1">
      <c r="A74" s="190">
        <f>A73+1</f>
        <v>3</v>
      </c>
      <c r="B74" s="24" t="s">
        <v>49</v>
      </c>
      <c r="C74" s="59" t="s">
        <v>51</v>
      </c>
      <c r="D74" s="86" t="s">
        <v>175</v>
      </c>
      <c r="E74" s="86">
        <v>2</v>
      </c>
      <c r="F74" s="22" t="s">
        <v>123</v>
      </c>
      <c r="G74" s="23"/>
    </row>
    <row r="75" spans="1:7" ht="20.100000000000001" customHeight="1">
      <c r="A75" s="190">
        <f>A74+1</f>
        <v>4</v>
      </c>
      <c r="B75" s="24" t="s">
        <v>83</v>
      </c>
      <c r="C75" s="59" t="s">
        <v>114</v>
      </c>
      <c r="D75" s="86" t="s">
        <v>175</v>
      </c>
      <c r="E75" s="86">
        <v>2</v>
      </c>
      <c r="F75" s="22" t="s">
        <v>122</v>
      </c>
      <c r="G75" s="23"/>
    </row>
    <row r="76" spans="1:7" ht="20.100000000000001" customHeight="1">
      <c r="A76" s="220"/>
      <c r="B76" s="7"/>
      <c r="C76" s="209"/>
      <c r="D76" s="210"/>
      <c r="E76" s="210"/>
      <c r="F76" s="212"/>
      <c r="G76" s="6"/>
    </row>
    <row r="77" spans="1:7" ht="20.100000000000001" customHeight="1">
      <c r="A77" s="80" t="s">
        <v>86</v>
      </c>
      <c r="B77" s="26"/>
      <c r="C77" s="59"/>
      <c r="D77" s="86"/>
      <c r="E77" s="21"/>
      <c r="F77" s="22"/>
      <c r="G77" s="23"/>
    </row>
    <row r="78" spans="1:7" ht="20.100000000000001" customHeight="1">
      <c r="A78" s="189">
        <v>1</v>
      </c>
      <c r="B78" s="24" t="s">
        <v>81</v>
      </c>
      <c r="C78" s="59" t="s">
        <v>51</v>
      </c>
      <c r="D78" s="86" t="s">
        <v>175</v>
      </c>
      <c r="E78" s="86">
        <v>2</v>
      </c>
      <c r="F78" s="22" t="s">
        <v>87</v>
      </c>
      <c r="G78" s="23"/>
    </row>
    <row r="79" spans="1:7" ht="20.100000000000001" customHeight="1">
      <c r="A79" s="190">
        <f>A78+1</f>
        <v>2</v>
      </c>
      <c r="B79" s="24" t="s">
        <v>81</v>
      </c>
      <c r="C79" s="59" t="s">
        <v>51</v>
      </c>
      <c r="D79" s="86" t="s">
        <v>175</v>
      </c>
      <c r="E79" s="86">
        <v>2</v>
      </c>
      <c r="F79" s="22" t="s">
        <v>88</v>
      </c>
      <c r="G79" s="23"/>
    </row>
    <row r="80" spans="1:7" ht="20.100000000000001" customHeight="1">
      <c r="A80" s="193"/>
      <c r="B80" s="14"/>
      <c r="C80" s="13"/>
      <c r="D80" s="93"/>
      <c r="E80" s="93"/>
      <c r="F80" s="12"/>
      <c r="G80" s="11"/>
    </row>
    <row r="81" spans="1:7" ht="20.100000000000001" customHeight="1">
      <c r="A81" s="49" t="s">
        <v>90</v>
      </c>
      <c r="B81" s="9"/>
      <c r="C81" s="13"/>
      <c r="D81" s="93"/>
      <c r="E81" s="61"/>
      <c r="F81" s="12"/>
      <c r="G81" s="11"/>
    </row>
    <row r="82" spans="1:7" ht="20.100000000000001" customHeight="1">
      <c r="A82" s="62">
        <v>1</v>
      </c>
      <c r="B82" s="24" t="s">
        <v>81</v>
      </c>
      <c r="C82" s="59" t="s">
        <v>52</v>
      </c>
      <c r="D82" s="86" t="s">
        <v>175</v>
      </c>
      <c r="E82" s="86">
        <v>2</v>
      </c>
      <c r="F82" s="22" t="s">
        <v>89</v>
      </c>
      <c r="G82" s="6"/>
    </row>
    <row r="83" spans="1:7" ht="20.100000000000001" customHeight="1">
      <c r="A83" s="10">
        <f>A82+1</f>
        <v>2</v>
      </c>
      <c r="B83" s="24" t="s">
        <v>49</v>
      </c>
      <c r="C83" s="59" t="s">
        <v>51</v>
      </c>
      <c r="D83" s="86" t="s">
        <v>175</v>
      </c>
      <c r="E83" s="86">
        <v>2</v>
      </c>
      <c r="F83" s="22" t="s">
        <v>181</v>
      </c>
      <c r="G83" s="6"/>
    </row>
    <row r="84" spans="1:7" ht="20.100000000000001" customHeight="1">
      <c r="A84" s="10">
        <f>A83+1</f>
        <v>3</v>
      </c>
      <c r="B84" s="24" t="s">
        <v>49</v>
      </c>
      <c r="C84" s="59" t="s">
        <v>51</v>
      </c>
      <c r="D84" s="86" t="s">
        <v>175</v>
      </c>
      <c r="E84" s="86">
        <v>2</v>
      </c>
      <c r="F84" s="22" t="s">
        <v>182</v>
      </c>
      <c r="G84" s="23"/>
    </row>
    <row r="85" spans="1:7" ht="20.100000000000001" customHeight="1" thickBot="1">
      <c r="A85" s="198"/>
      <c r="B85" s="20"/>
      <c r="C85" s="19"/>
      <c r="D85" s="18"/>
      <c r="E85" s="18"/>
      <c r="F85" s="16"/>
      <c r="G85" s="15"/>
    </row>
    <row r="86" spans="1:7" ht="20.100000000000001" customHeight="1">
      <c r="A86" s="49" t="s">
        <v>91</v>
      </c>
      <c r="B86" s="9"/>
      <c r="C86" s="13"/>
      <c r="D86" s="93"/>
      <c r="E86" s="61"/>
      <c r="F86" s="12"/>
      <c r="G86" s="11"/>
    </row>
    <row r="87" spans="1:7" ht="20.100000000000001" customHeight="1">
      <c r="A87" s="62">
        <v>1</v>
      </c>
      <c r="B87" s="24" t="s">
        <v>81</v>
      </c>
      <c r="C87" s="59" t="s">
        <v>187</v>
      </c>
      <c r="D87" s="86" t="s">
        <v>175</v>
      </c>
      <c r="E87" s="86">
        <v>2</v>
      </c>
      <c r="F87" s="22" t="s">
        <v>183</v>
      </c>
      <c r="G87" s="23"/>
    </row>
    <row r="88" spans="1:7" ht="20.100000000000001" customHeight="1">
      <c r="A88" s="10">
        <f>A87+1</f>
        <v>2</v>
      </c>
      <c r="B88" s="24" t="s">
        <v>81</v>
      </c>
      <c r="C88" s="59" t="s">
        <v>51</v>
      </c>
      <c r="D88" s="86" t="s">
        <v>175</v>
      </c>
      <c r="E88" s="86">
        <v>2</v>
      </c>
      <c r="F88" s="22" t="s">
        <v>160</v>
      </c>
      <c r="G88" s="23"/>
    </row>
    <row r="89" spans="1:7" ht="20.100000000000001" customHeight="1">
      <c r="A89" s="10">
        <f>A88+1</f>
        <v>3</v>
      </c>
      <c r="B89" s="24" t="s">
        <v>81</v>
      </c>
      <c r="C89" s="59" t="s">
        <v>51</v>
      </c>
      <c r="D89" s="86" t="s">
        <v>175</v>
      </c>
      <c r="E89" s="86">
        <v>2</v>
      </c>
      <c r="F89" s="22" t="s">
        <v>92</v>
      </c>
      <c r="G89" s="23"/>
    </row>
    <row r="90" spans="1:7" ht="20.100000000000001" customHeight="1">
      <c r="A90" s="10">
        <f>A89+1</f>
        <v>4</v>
      </c>
      <c r="B90" s="24" t="s">
        <v>83</v>
      </c>
      <c r="C90" s="59" t="s">
        <v>114</v>
      </c>
      <c r="D90" s="86" t="s">
        <v>175</v>
      </c>
      <c r="E90" s="86">
        <v>2</v>
      </c>
      <c r="F90" s="22" t="s">
        <v>93</v>
      </c>
      <c r="G90" s="23"/>
    </row>
    <row r="91" spans="1:7" ht="20.100000000000001" customHeight="1">
      <c r="A91" s="10"/>
      <c r="B91" s="24"/>
      <c r="C91" s="59"/>
      <c r="D91" s="86"/>
      <c r="E91" s="86"/>
      <c r="F91" s="22"/>
      <c r="G91" s="23"/>
    </row>
    <row r="92" spans="1:7" ht="20.100000000000001" customHeight="1">
      <c r="A92" s="49" t="s">
        <v>94</v>
      </c>
      <c r="B92" s="9"/>
      <c r="C92" s="13"/>
      <c r="D92" s="93"/>
      <c r="E92" s="93"/>
      <c r="F92" s="12"/>
      <c r="G92" s="11"/>
    </row>
    <row r="93" spans="1:7" ht="20.100000000000001" customHeight="1">
      <c r="A93" s="189">
        <v>1</v>
      </c>
      <c r="B93" s="24" t="s">
        <v>81</v>
      </c>
      <c r="C93" s="59" t="s">
        <v>51</v>
      </c>
      <c r="D93" s="86" t="s">
        <v>175</v>
      </c>
      <c r="E93" s="86">
        <v>2</v>
      </c>
      <c r="F93" s="22" t="s">
        <v>95</v>
      </c>
      <c r="G93" s="11"/>
    </row>
    <row r="94" spans="1:7" ht="20.100000000000001" customHeight="1">
      <c r="A94" s="190">
        <f>A93+1</f>
        <v>2</v>
      </c>
      <c r="B94" s="24" t="s">
        <v>81</v>
      </c>
      <c r="C94" s="59" t="s">
        <v>187</v>
      </c>
      <c r="D94" s="86" t="s">
        <v>175</v>
      </c>
      <c r="E94" s="86">
        <v>2</v>
      </c>
      <c r="F94" s="22" t="s">
        <v>96</v>
      </c>
      <c r="G94" s="11"/>
    </row>
    <row r="95" spans="1:7" ht="20.100000000000001" customHeight="1">
      <c r="A95" s="190">
        <f>A94+1</f>
        <v>3</v>
      </c>
      <c r="B95" s="24" t="s">
        <v>83</v>
      </c>
      <c r="C95" s="59" t="s">
        <v>114</v>
      </c>
      <c r="D95" s="86" t="s">
        <v>175</v>
      </c>
      <c r="E95" s="86">
        <v>2</v>
      </c>
      <c r="F95" s="22" t="s">
        <v>97</v>
      </c>
      <c r="G95" s="23"/>
    </row>
    <row r="96" spans="1:7" ht="20.100000000000001" customHeight="1">
      <c r="A96" s="220"/>
      <c r="B96" s="7"/>
      <c r="C96" s="209"/>
      <c r="D96" s="210"/>
      <c r="E96" s="210"/>
      <c r="F96" s="212"/>
      <c r="G96" s="6"/>
    </row>
    <row r="97" spans="1:7" ht="20.100000000000001" customHeight="1">
      <c r="A97" s="80" t="s">
        <v>98</v>
      </c>
      <c r="B97" s="26"/>
      <c r="C97" s="59"/>
      <c r="D97" s="86"/>
      <c r="E97" s="86"/>
      <c r="F97" s="22"/>
      <c r="G97" s="23"/>
    </row>
    <row r="98" spans="1:7" ht="20.100000000000001" customHeight="1">
      <c r="A98" s="189">
        <v>1</v>
      </c>
      <c r="B98" s="24" t="s">
        <v>49</v>
      </c>
      <c r="C98" s="59" t="s">
        <v>51</v>
      </c>
      <c r="D98" s="86" t="s">
        <v>175</v>
      </c>
      <c r="E98" s="21">
        <v>2</v>
      </c>
      <c r="F98" s="22" t="s">
        <v>161</v>
      </c>
      <c r="G98" s="11"/>
    </row>
    <row r="99" spans="1:7" ht="20.100000000000001" customHeight="1">
      <c r="A99" s="190">
        <f>A98+1</f>
        <v>2</v>
      </c>
      <c r="B99" s="24" t="s">
        <v>49</v>
      </c>
      <c r="C99" s="59" t="s">
        <v>51</v>
      </c>
      <c r="D99" s="86" t="s">
        <v>175</v>
      </c>
      <c r="E99" s="21">
        <v>2</v>
      </c>
      <c r="F99" s="22" t="s">
        <v>204</v>
      </c>
      <c r="G99" s="23"/>
    </row>
    <row r="100" spans="1:7" ht="20.100000000000001" customHeight="1">
      <c r="A100" s="190">
        <f>A99+1</f>
        <v>3</v>
      </c>
      <c r="B100" s="24" t="s">
        <v>49</v>
      </c>
      <c r="C100" s="59" t="s">
        <v>51</v>
      </c>
      <c r="D100" s="86" t="s">
        <v>175</v>
      </c>
      <c r="E100" s="21">
        <v>2</v>
      </c>
      <c r="F100" s="22" t="s">
        <v>150</v>
      </c>
      <c r="G100" s="23"/>
    </row>
    <row r="101" spans="1:7" ht="20.100000000000001" customHeight="1">
      <c r="A101" s="190"/>
      <c r="B101" s="24"/>
      <c r="C101" s="59"/>
      <c r="D101" s="86"/>
      <c r="E101" s="21"/>
      <c r="F101" s="22"/>
      <c r="G101" s="23"/>
    </row>
    <row r="102" spans="1:7" ht="20.100000000000001" customHeight="1">
      <c r="A102" s="80" t="s">
        <v>99</v>
      </c>
      <c r="B102" s="26"/>
      <c r="C102" s="25"/>
      <c r="D102" s="86"/>
      <c r="E102" s="86"/>
      <c r="F102" s="22"/>
      <c r="G102" s="23"/>
    </row>
    <row r="103" spans="1:7" ht="20.100000000000001" customHeight="1">
      <c r="A103" s="189">
        <v>1</v>
      </c>
      <c r="B103" s="24" t="s">
        <v>81</v>
      </c>
      <c r="C103" s="59" t="s">
        <v>51</v>
      </c>
      <c r="D103" s="86" t="s">
        <v>175</v>
      </c>
      <c r="E103" s="86">
        <v>2</v>
      </c>
      <c r="F103" s="22" t="s">
        <v>205</v>
      </c>
      <c r="G103" s="23"/>
    </row>
    <row r="104" spans="1:7" ht="20.100000000000001" customHeight="1">
      <c r="A104" s="190">
        <f>A103+1</f>
        <v>2</v>
      </c>
      <c r="B104" s="24" t="s">
        <v>81</v>
      </c>
      <c r="C104" s="59" t="s">
        <v>51</v>
      </c>
      <c r="D104" s="86" t="s">
        <v>175</v>
      </c>
      <c r="E104" s="86">
        <v>2</v>
      </c>
      <c r="F104" s="22" t="s">
        <v>184</v>
      </c>
      <c r="G104" s="23"/>
    </row>
    <row r="105" spans="1:7" ht="20.100000000000001" customHeight="1" thickBot="1">
      <c r="A105" s="235"/>
      <c r="B105" s="236"/>
      <c r="C105" s="237"/>
      <c r="D105" s="238"/>
      <c r="E105" s="238"/>
      <c r="F105" s="240"/>
      <c r="G105" s="241"/>
    </row>
    <row r="106" spans="1:7" ht="20.100000000000001" customHeight="1">
      <c r="A106" s="195" t="s">
        <v>100</v>
      </c>
      <c r="B106" s="231"/>
      <c r="C106" s="232"/>
      <c r="D106" s="96"/>
      <c r="E106" s="96"/>
      <c r="F106" s="233"/>
      <c r="G106" s="234"/>
    </row>
    <row r="107" spans="1:7" ht="20.100000000000001" customHeight="1">
      <c r="A107" s="189">
        <v>1</v>
      </c>
      <c r="B107" s="24" t="s">
        <v>49</v>
      </c>
      <c r="C107" s="59" t="s">
        <v>51</v>
      </c>
      <c r="D107" s="86" t="s">
        <v>175</v>
      </c>
      <c r="E107" s="21">
        <v>2</v>
      </c>
      <c r="F107" s="22" t="s">
        <v>115</v>
      </c>
      <c r="G107" s="11"/>
    </row>
    <row r="108" spans="1:7" ht="20.100000000000001" customHeight="1">
      <c r="A108" s="190">
        <f>A107+1</f>
        <v>2</v>
      </c>
      <c r="B108" s="24" t="s">
        <v>49</v>
      </c>
      <c r="C108" s="59" t="s">
        <v>51</v>
      </c>
      <c r="D108" s="86" t="s">
        <v>175</v>
      </c>
      <c r="E108" s="21">
        <v>2</v>
      </c>
      <c r="F108" s="22" t="s">
        <v>101</v>
      </c>
      <c r="G108" s="23"/>
    </row>
    <row r="109" spans="1:7" ht="20.100000000000001" customHeight="1">
      <c r="A109" s="193"/>
      <c r="B109" s="14"/>
      <c r="C109" s="13"/>
      <c r="D109" s="93"/>
      <c r="E109" s="61"/>
      <c r="F109" s="12"/>
      <c r="G109" s="11"/>
    </row>
    <row r="110" spans="1:7" ht="20.100000000000001" customHeight="1">
      <c r="A110" s="49" t="s">
        <v>102</v>
      </c>
      <c r="B110" s="9"/>
      <c r="C110" s="13"/>
      <c r="D110" s="93"/>
      <c r="E110" s="93"/>
      <c r="F110" s="12"/>
      <c r="G110" s="11"/>
    </row>
    <row r="111" spans="1:7" ht="20.100000000000001" customHeight="1">
      <c r="A111" s="189">
        <v>1</v>
      </c>
      <c r="B111" s="24" t="s">
        <v>49</v>
      </c>
      <c r="C111" s="59" t="s">
        <v>51</v>
      </c>
      <c r="D111" s="86" t="s">
        <v>175</v>
      </c>
      <c r="E111" s="21">
        <v>2</v>
      </c>
      <c r="F111" s="22" t="s">
        <v>54</v>
      </c>
      <c r="G111" s="23"/>
    </row>
    <row r="112" spans="1:7" ht="20.100000000000001" customHeight="1">
      <c r="A112" s="208"/>
      <c r="B112" s="7"/>
      <c r="C112" s="209"/>
      <c r="D112" s="210"/>
      <c r="E112" s="211"/>
      <c r="F112" s="212"/>
      <c r="G112" s="6"/>
    </row>
    <row r="113" spans="1:7" ht="20.100000000000001" customHeight="1">
      <c r="A113" s="80" t="s">
        <v>103</v>
      </c>
      <c r="B113" s="26"/>
      <c r="C113" s="59"/>
      <c r="D113" s="86"/>
      <c r="E113" s="86"/>
      <c r="F113" s="22"/>
      <c r="G113" s="23"/>
    </row>
    <row r="114" spans="1:7" ht="20.100000000000001" customHeight="1">
      <c r="A114" s="189">
        <v>1</v>
      </c>
      <c r="B114" s="24" t="s">
        <v>49</v>
      </c>
      <c r="C114" s="59" t="s">
        <v>51</v>
      </c>
      <c r="D114" s="86" t="s">
        <v>175</v>
      </c>
      <c r="E114" s="21">
        <v>2</v>
      </c>
      <c r="F114" s="22" t="s">
        <v>162</v>
      </c>
      <c r="G114" s="11"/>
    </row>
    <row r="115" spans="1:7" ht="20.100000000000001" customHeight="1">
      <c r="A115" s="190">
        <f>A114+1</f>
        <v>2</v>
      </c>
      <c r="B115" s="24" t="s">
        <v>81</v>
      </c>
      <c r="C115" s="59" t="s">
        <v>51</v>
      </c>
      <c r="D115" s="86" t="s">
        <v>175</v>
      </c>
      <c r="E115" s="86">
        <v>2</v>
      </c>
      <c r="F115" s="22" t="s">
        <v>173</v>
      </c>
      <c r="G115" s="11"/>
    </row>
    <row r="116" spans="1:7" ht="20.100000000000001" customHeight="1">
      <c r="A116" s="190">
        <f>A115+1</f>
        <v>3</v>
      </c>
      <c r="B116" s="24" t="s">
        <v>49</v>
      </c>
      <c r="C116" s="59" t="s">
        <v>51</v>
      </c>
      <c r="D116" s="86" t="s">
        <v>175</v>
      </c>
      <c r="E116" s="21">
        <v>2</v>
      </c>
      <c r="F116" s="22" t="s">
        <v>185</v>
      </c>
      <c r="G116" s="23"/>
    </row>
    <row r="117" spans="1:7" ht="20.100000000000001" customHeight="1">
      <c r="A117" s="235"/>
      <c r="B117" s="236"/>
      <c r="C117" s="237"/>
      <c r="D117" s="238"/>
      <c r="E117" s="239"/>
      <c r="F117" s="240"/>
      <c r="G117" s="241"/>
    </row>
    <row r="118" spans="1:7" ht="20.100000000000001" customHeight="1">
      <c r="A118" s="80" t="s">
        <v>104</v>
      </c>
      <c r="B118" s="26"/>
      <c r="C118" s="59"/>
      <c r="D118" s="86"/>
      <c r="E118" s="86"/>
      <c r="F118" s="22"/>
      <c r="G118" s="23"/>
    </row>
    <row r="119" spans="1:7" ht="20.100000000000001" customHeight="1">
      <c r="A119" s="189">
        <v>1</v>
      </c>
      <c r="B119" s="24" t="s">
        <v>49</v>
      </c>
      <c r="C119" s="59" t="s">
        <v>51</v>
      </c>
      <c r="D119" s="86" t="s">
        <v>175</v>
      </c>
      <c r="E119" s="21">
        <v>2</v>
      </c>
      <c r="F119" s="22" t="s">
        <v>105</v>
      </c>
      <c r="G119" s="11"/>
    </row>
    <row r="120" spans="1:7" ht="20.100000000000001" customHeight="1">
      <c r="A120" s="190">
        <f>A119+1</f>
        <v>2</v>
      </c>
      <c r="B120" s="24" t="s">
        <v>81</v>
      </c>
      <c r="C120" s="59" t="s">
        <v>51</v>
      </c>
      <c r="D120" s="86" t="s">
        <v>175</v>
      </c>
      <c r="E120" s="86">
        <v>2</v>
      </c>
      <c r="F120" s="22" t="s">
        <v>174</v>
      </c>
      <c r="G120" s="11"/>
    </row>
    <row r="121" spans="1:7" ht="20.100000000000001" customHeight="1">
      <c r="A121" s="190">
        <f>A120+1</f>
        <v>3</v>
      </c>
      <c r="B121" s="24" t="s">
        <v>49</v>
      </c>
      <c r="C121" s="59" t="s">
        <v>51</v>
      </c>
      <c r="D121" s="86" t="s">
        <v>175</v>
      </c>
      <c r="E121" s="21">
        <v>2</v>
      </c>
      <c r="F121" s="22" t="s">
        <v>206</v>
      </c>
      <c r="G121" s="23"/>
    </row>
    <row r="122" spans="1:7" ht="20.100000000000001" customHeight="1" thickBot="1">
      <c r="A122" s="213"/>
      <c r="B122" s="214"/>
      <c r="C122" s="215"/>
      <c r="D122" s="216"/>
      <c r="E122" s="217"/>
      <c r="F122" s="218"/>
      <c r="G122" s="219"/>
    </row>
    <row r="123" spans="1:7" ht="20.100000000000001" customHeight="1">
      <c r="A123" s="49" t="s">
        <v>106</v>
      </c>
      <c r="B123" s="9"/>
      <c r="C123" s="13"/>
      <c r="D123" s="93"/>
      <c r="E123" s="93"/>
      <c r="F123" s="12"/>
      <c r="G123" s="11"/>
    </row>
    <row r="124" spans="1:7" ht="20.100000000000001" customHeight="1">
      <c r="A124" s="189">
        <v>1</v>
      </c>
      <c r="B124" s="24" t="s">
        <v>49</v>
      </c>
      <c r="C124" s="59" t="s">
        <v>51</v>
      </c>
      <c r="D124" s="86" t="s">
        <v>175</v>
      </c>
      <c r="E124" s="21">
        <v>2</v>
      </c>
      <c r="F124" s="22" t="s">
        <v>207</v>
      </c>
      <c r="G124" s="11"/>
    </row>
    <row r="125" spans="1:7" ht="20.100000000000001" customHeight="1">
      <c r="A125" s="190">
        <f>A124+1</f>
        <v>2</v>
      </c>
      <c r="B125" s="24" t="s">
        <v>81</v>
      </c>
      <c r="C125" s="59" t="s">
        <v>51</v>
      </c>
      <c r="D125" s="86" t="s">
        <v>175</v>
      </c>
      <c r="E125" s="86">
        <v>2</v>
      </c>
      <c r="F125" s="22" t="s">
        <v>208</v>
      </c>
      <c r="G125" s="11"/>
    </row>
    <row r="126" spans="1:7" ht="20.100000000000001" customHeight="1">
      <c r="A126" s="190">
        <f>A125+1</f>
        <v>3</v>
      </c>
      <c r="B126" s="24" t="s">
        <v>49</v>
      </c>
      <c r="C126" s="59" t="s">
        <v>51</v>
      </c>
      <c r="D126" s="86" t="s">
        <v>175</v>
      </c>
      <c r="E126" s="21">
        <v>2</v>
      </c>
      <c r="F126" s="22" t="s">
        <v>107</v>
      </c>
      <c r="G126" s="23"/>
    </row>
    <row r="127" spans="1:7" ht="20.100000000000001" customHeight="1">
      <c r="A127" s="193"/>
      <c r="B127" s="14"/>
      <c r="C127" s="13"/>
      <c r="D127" s="93"/>
      <c r="E127" s="61"/>
      <c r="F127" s="12"/>
      <c r="G127" s="11"/>
    </row>
    <row r="128" spans="1:7" ht="20.100000000000001" customHeight="1">
      <c r="A128" s="49" t="s">
        <v>108</v>
      </c>
      <c r="B128" s="9"/>
      <c r="C128" s="13"/>
      <c r="D128" s="93"/>
      <c r="E128" s="93"/>
      <c r="F128" s="12"/>
      <c r="G128" s="11"/>
    </row>
    <row r="129" spans="1:7" ht="20.100000000000001" customHeight="1">
      <c r="A129" s="189">
        <v>1</v>
      </c>
      <c r="B129" s="24" t="s">
        <v>49</v>
      </c>
      <c r="C129" s="59" t="s">
        <v>51</v>
      </c>
      <c r="D129" s="86" t="s">
        <v>175</v>
      </c>
      <c r="E129" s="21">
        <v>2</v>
      </c>
      <c r="F129" s="22" t="s">
        <v>109</v>
      </c>
      <c r="G129" s="23"/>
    </row>
    <row r="130" spans="1:7" ht="20.100000000000001" customHeight="1">
      <c r="A130" s="191"/>
      <c r="B130" s="14"/>
      <c r="C130" s="13"/>
      <c r="D130" s="93"/>
      <c r="E130" s="61"/>
      <c r="F130" s="12"/>
      <c r="G130" s="11"/>
    </row>
    <row r="131" spans="1:7" ht="20.100000000000001" customHeight="1">
      <c r="A131" s="49" t="s">
        <v>186</v>
      </c>
      <c r="B131" s="9"/>
      <c r="C131" s="13"/>
      <c r="D131" s="93"/>
      <c r="E131" s="93"/>
      <c r="F131" s="12"/>
      <c r="G131" s="11"/>
    </row>
    <row r="132" spans="1:7" ht="20.100000000000001" customHeight="1">
      <c r="A132" s="189">
        <v>1</v>
      </c>
      <c r="B132" s="24" t="s">
        <v>49</v>
      </c>
      <c r="C132" s="59" t="s">
        <v>51</v>
      </c>
      <c r="D132" s="86" t="s">
        <v>175</v>
      </c>
      <c r="E132" s="21">
        <v>2</v>
      </c>
      <c r="F132" s="22" t="s">
        <v>209</v>
      </c>
      <c r="G132" s="11"/>
    </row>
    <row r="133" spans="1:7" ht="20.100000000000001" customHeight="1">
      <c r="A133" s="208"/>
      <c r="B133" s="7"/>
      <c r="C133" s="209"/>
      <c r="D133" s="210"/>
      <c r="E133" s="211"/>
      <c r="F133" s="212"/>
      <c r="G133" s="6"/>
    </row>
    <row r="134" spans="1:7">
      <c r="C134" s="4"/>
    </row>
    <row r="135" spans="1:7">
      <c r="C135" s="4"/>
      <c r="E135" s="3">
        <f>SUM(E5:E133)</f>
        <v>158</v>
      </c>
    </row>
    <row r="136" spans="1:7">
      <c r="C136" s="4"/>
      <c r="E136" s="3">
        <f>SUBTOTAL(102,E6:E133)</f>
        <v>83</v>
      </c>
    </row>
    <row r="137" spans="1:7">
      <c r="C137" s="4"/>
      <c r="D137" s="3">
        <v>75</v>
      </c>
      <c r="E137" s="3">
        <v>2</v>
      </c>
      <c r="F137" s="3">
        <f>D137*E137</f>
        <v>150</v>
      </c>
    </row>
    <row r="138" spans="1:7">
      <c r="C138" s="4"/>
      <c r="D138" s="3">
        <v>8</v>
      </c>
      <c r="E138" s="3">
        <v>1</v>
      </c>
      <c r="F138" s="3">
        <f>D138*E138</f>
        <v>8</v>
      </c>
    </row>
    <row r="139" spans="1:7">
      <c r="C139" s="4"/>
      <c r="F139" s="3">
        <f>SUM(F137:F138)</f>
        <v>158</v>
      </c>
    </row>
    <row r="140" spans="1:7">
      <c r="C140" s="4"/>
    </row>
    <row r="141" spans="1:7">
      <c r="C141" s="4"/>
    </row>
    <row r="142" spans="1:7">
      <c r="C142" s="4"/>
    </row>
    <row r="143" spans="1:7">
      <c r="C143" s="4"/>
    </row>
    <row r="144" spans="1:7">
      <c r="C144" s="4"/>
    </row>
    <row r="145" spans="3:3">
      <c r="C145" s="4"/>
    </row>
    <row r="146" spans="3:3">
      <c r="C146" s="4"/>
    </row>
    <row r="147" spans="3:3">
      <c r="C147" s="4"/>
    </row>
    <row r="148" spans="3:3">
      <c r="C148" s="4"/>
    </row>
    <row r="149" spans="3:3">
      <c r="C149" s="4"/>
    </row>
    <row r="150" spans="3:3">
      <c r="C150" s="4"/>
    </row>
    <row r="151" spans="3:3">
      <c r="C151" s="4"/>
    </row>
    <row r="152" spans="3:3">
      <c r="C152" s="4"/>
    </row>
    <row r="153" spans="3:3">
      <c r="C153" s="4"/>
    </row>
    <row r="154" spans="3:3">
      <c r="C154" s="4"/>
    </row>
    <row r="155" spans="3:3">
      <c r="C155" s="4"/>
    </row>
    <row r="156" spans="3:3">
      <c r="C156" s="4"/>
    </row>
    <row r="157" spans="3:3">
      <c r="C157" s="4"/>
    </row>
    <row r="158" spans="3:3">
      <c r="C158" s="4"/>
    </row>
  </sheetData>
  <customSheetViews>
    <customSheetView guid="{48591B1B-174F-4F43-BA02-B07E886AE3FE}" showPageBreaks="1" showGridLines="0" showRuler="0" topLeftCell="B1">
      <selection activeCell="D22" sqref="D22"/>
      <pageMargins left="0.94488188976377963" right="0.27559055118110237" top="0.86614173228346458" bottom="0.59055118110236227" header="0.51181102362204722" footer="0.39370078740157483"/>
      <pageSetup paperSize="9" scale="90" orientation="landscape" r:id="rId1"/>
      <headerFooter alignWithMargins="0"/>
    </customSheetView>
  </customSheetViews>
  <mergeCells count="8">
    <mergeCell ref="A1:G1"/>
    <mergeCell ref="A3:A4"/>
    <mergeCell ref="G3:G4"/>
    <mergeCell ref="B3:B4"/>
    <mergeCell ref="C3:C4"/>
    <mergeCell ref="D3:D4"/>
    <mergeCell ref="E3:E4"/>
    <mergeCell ref="F3:F4"/>
  </mergeCells>
  <phoneticPr fontId="1" type="noConversion"/>
  <printOptions horizontalCentered="1" verticalCentered="1"/>
  <pageMargins left="0.27559055118110237" right="0.27559055118110237" top="0.86614173228346458" bottom="0.59055118110236227" header="0.51181102362204722" footer="0.39370078740157483"/>
  <pageSetup paperSize="9" fitToHeight="0" orientation="landscape" r:id="rId2"/>
  <headerFooter alignWithMargins="0"/>
  <rowBreaks count="6" manualBreakCount="6">
    <brk id="24" max="7" man="1"/>
    <brk id="44" max="7" man="1"/>
    <brk id="66" max="6" man="1"/>
    <brk id="85" max="7" man="1"/>
    <brk id="105" max="7" man="1"/>
    <brk id="122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40"/>
  </sheetPr>
  <dimension ref="A1:V135"/>
  <sheetViews>
    <sheetView showGridLines="0" topLeftCell="A91" zoomScaleNormal="100" zoomScaleSheetLayoutView="100" workbookViewId="0">
      <selection activeCell="A82" sqref="A82:V108"/>
    </sheetView>
  </sheetViews>
  <sheetFormatPr defaultRowHeight="14.25"/>
  <cols>
    <col min="1" max="22" width="5.77734375" style="118" customWidth="1"/>
    <col min="23" max="16384" width="8.88671875" style="118"/>
  </cols>
  <sheetData>
    <row r="1" spans="1:22" s="117" customFormat="1" ht="20.100000000000001" customHeight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1"/>
    </row>
    <row r="2" spans="1:22" s="117" customFormat="1" ht="20.100000000000001" customHeigh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4"/>
    </row>
    <row r="3" spans="1:22" s="117" customFormat="1" ht="20.100000000000001" customHeight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4"/>
    </row>
    <row r="4" spans="1:22" s="117" customFormat="1" ht="20.100000000000001" customHeight="1">
      <c r="A4" s="122"/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4"/>
    </row>
    <row r="5" spans="1:22" s="117" customFormat="1" ht="20.100000000000001" customHeight="1">
      <c r="A5" s="122"/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4"/>
    </row>
    <row r="6" spans="1:22" s="117" customFormat="1" ht="20.100000000000001" customHeight="1">
      <c r="A6" s="122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4"/>
    </row>
    <row r="7" spans="1:22" s="117" customFormat="1" ht="20.100000000000001" customHeight="1">
      <c r="A7" s="122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4"/>
    </row>
    <row r="8" spans="1:22" s="117" customFormat="1" ht="20.100000000000001" customHeight="1">
      <c r="A8" s="122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4"/>
    </row>
    <row r="9" spans="1:22" s="117" customFormat="1" ht="20.100000000000001" customHeight="1">
      <c r="A9" s="122"/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4"/>
    </row>
    <row r="10" spans="1:22" s="117" customFormat="1" ht="20.100000000000001" customHeight="1">
      <c r="A10" s="431" t="s">
        <v>4</v>
      </c>
      <c r="B10" s="432"/>
      <c r="C10" s="432"/>
      <c r="D10" s="432"/>
      <c r="E10" s="432"/>
      <c r="F10" s="432"/>
      <c r="G10" s="432"/>
      <c r="H10" s="432"/>
      <c r="I10" s="432"/>
      <c r="J10" s="43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3"/>
    </row>
    <row r="11" spans="1:22" s="117" customFormat="1" ht="20.100000000000001" customHeight="1">
      <c r="A11" s="431"/>
      <c r="B11" s="432"/>
      <c r="C11" s="432"/>
      <c r="D11" s="432"/>
      <c r="E11" s="432"/>
      <c r="F11" s="432"/>
      <c r="G11" s="432"/>
      <c r="H11" s="432"/>
      <c r="I11" s="432"/>
      <c r="J11" s="432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3"/>
    </row>
    <row r="12" spans="1:22" s="117" customFormat="1" ht="20.100000000000001" customHeight="1">
      <c r="A12" s="431"/>
      <c r="B12" s="432"/>
      <c r="C12" s="432"/>
      <c r="D12" s="432"/>
      <c r="E12" s="432"/>
      <c r="F12" s="432"/>
      <c r="G12" s="432"/>
      <c r="H12" s="432"/>
      <c r="I12" s="432"/>
      <c r="J12" s="432"/>
      <c r="K12" s="432"/>
      <c r="L12" s="432"/>
      <c r="M12" s="432"/>
      <c r="N12" s="432"/>
      <c r="O12" s="432"/>
      <c r="P12" s="432"/>
      <c r="Q12" s="432"/>
      <c r="R12" s="432"/>
      <c r="S12" s="432"/>
      <c r="T12" s="432"/>
      <c r="U12" s="432"/>
      <c r="V12" s="433"/>
    </row>
    <row r="13" spans="1:22" s="117" customFormat="1" ht="20.100000000000001" customHeight="1">
      <c r="A13" s="431"/>
      <c r="B13" s="432"/>
      <c r="C13" s="432"/>
      <c r="D13" s="432"/>
      <c r="E13" s="432"/>
      <c r="F13" s="432"/>
      <c r="G13" s="432"/>
      <c r="H13" s="432"/>
      <c r="I13" s="432"/>
      <c r="J13" s="432"/>
      <c r="K13" s="432"/>
      <c r="L13" s="432"/>
      <c r="M13" s="432"/>
      <c r="N13" s="432"/>
      <c r="O13" s="432"/>
      <c r="P13" s="432"/>
      <c r="Q13" s="432"/>
      <c r="R13" s="432"/>
      <c r="S13" s="432"/>
      <c r="T13" s="432"/>
      <c r="U13" s="432"/>
      <c r="V13" s="433"/>
    </row>
    <row r="14" spans="1:22" s="117" customFormat="1" ht="20.100000000000001" customHeight="1">
      <c r="A14" s="431"/>
      <c r="B14" s="432"/>
      <c r="C14" s="432"/>
      <c r="D14" s="432"/>
      <c r="E14" s="432"/>
      <c r="F14" s="432"/>
      <c r="G14" s="432"/>
      <c r="H14" s="432"/>
      <c r="I14" s="432"/>
      <c r="J14" s="432"/>
      <c r="K14" s="432"/>
      <c r="L14" s="432"/>
      <c r="M14" s="432"/>
      <c r="N14" s="432"/>
      <c r="O14" s="432"/>
      <c r="P14" s="432"/>
      <c r="Q14" s="432"/>
      <c r="R14" s="432"/>
      <c r="S14" s="432"/>
      <c r="T14" s="432"/>
      <c r="U14" s="432"/>
      <c r="V14" s="433"/>
    </row>
    <row r="15" spans="1:22" s="117" customFormat="1" ht="20.100000000000001" customHeight="1">
      <c r="A15" s="431"/>
      <c r="B15" s="432"/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2"/>
      <c r="T15" s="432"/>
      <c r="U15" s="432"/>
      <c r="V15" s="433"/>
    </row>
    <row r="16" spans="1:22" s="117" customFormat="1" ht="20.100000000000001" customHeight="1">
      <c r="A16" s="431"/>
      <c r="B16" s="432"/>
      <c r="C16" s="432"/>
      <c r="D16" s="432"/>
      <c r="E16" s="432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2"/>
      <c r="S16" s="432"/>
      <c r="T16" s="432"/>
      <c r="U16" s="432"/>
      <c r="V16" s="433"/>
    </row>
    <row r="17" spans="1:22" s="117" customFormat="1" ht="20.100000000000001" customHeight="1">
      <c r="A17" s="431"/>
      <c r="B17" s="432"/>
      <c r="C17" s="432"/>
      <c r="D17" s="432"/>
      <c r="E17" s="432"/>
      <c r="F17" s="432"/>
      <c r="G17" s="432"/>
      <c r="H17" s="432"/>
      <c r="I17" s="432"/>
      <c r="J17" s="432"/>
      <c r="K17" s="432"/>
      <c r="L17" s="432"/>
      <c r="M17" s="432"/>
      <c r="N17" s="432"/>
      <c r="O17" s="432"/>
      <c r="P17" s="432"/>
      <c r="Q17" s="432"/>
      <c r="R17" s="432"/>
      <c r="S17" s="432"/>
      <c r="T17" s="432"/>
      <c r="U17" s="432"/>
      <c r="V17" s="433"/>
    </row>
    <row r="18" spans="1:22" s="117" customFormat="1" ht="20.100000000000001" customHeight="1">
      <c r="A18" s="431"/>
      <c r="B18" s="432"/>
      <c r="C18" s="432"/>
      <c r="D18" s="432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33"/>
    </row>
    <row r="19" spans="1:22" s="117" customFormat="1" ht="20.100000000000001" customHeight="1">
      <c r="A19" s="122"/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4"/>
    </row>
    <row r="20" spans="1:22" s="117" customFormat="1" ht="20.100000000000001" customHeight="1">
      <c r="A20" s="122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4"/>
    </row>
    <row r="21" spans="1:22" s="117" customFormat="1" ht="20.100000000000001" customHeight="1">
      <c r="A21" s="122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4"/>
    </row>
    <row r="22" spans="1:22" s="117" customFormat="1" ht="20.100000000000001" customHeight="1">
      <c r="A22" s="122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4"/>
    </row>
    <row r="23" spans="1:22" s="117" customFormat="1" ht="20.100000000000001" customHeight="1">
      <c r="A23" s="122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4"/>
    </row>
    <row r="24" spans="1:22" s="117" customFormat="1" ht="20.100000000000001" customHeight="1">
      <c r="A24" s="122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4"/>
    </row>
    <row r="25" spans="1:22" s="117" customFormat="1" ht="20.100000000000001" customHeight="1">
      <c r="A25" s="122"/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4"/>
    </row>
    <row r="26" spans="1:22" s="117" customFormat="1" ht="20.100000000000001" customHeight="1">
      <c r="A26" s="122"/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4"/>
    </row>
    <row r="27" spans="1:22" s="117" customFormat="1" ht="20.100000000000001" customHeight="1" thickBot="1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7"/>
    </row>
    <row r="28" spans="1:22" s="117" customFormat="1" ht="20.100000000000001" customHeight="1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1"/>
    </row>
    <row r="29" spans="1:22" s="117" customFormat="1" ht="20.100000000000001" customHeight="1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4"/>
    </row>
    <row r="30" spans="1:22" s="117" customFormat="1" ht="20.100000000000001" customHeight="1">
      <c r="A30" s="122"/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4"/>
    </row>
    <row r="31" spans="1:22" s="117" customFormat="1" ht="20.100000000000001" customHeight="1">
      <c r="A31" s="122"/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4"/>
    </row>
    <row r="32" spans="1:22" s="117" customFormat="1" ht="20.100000000000001" customHeight="1">
      <c r="A32" s="122"/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4"/>
    </row>
    <row r="33" spans="1:22" s="117" customFormat="1" ht="20.100000000000001" customHeight="1">
      <c r="A33" s="122"/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4"/>
    </row>
    <row r="34" spans="1:22" s="117" customFormat="1" ht="20.100000000000001" customHeight="1">
      <c r="A34" s="122"/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4"/>
    </row>
    <row r="35" spans="1:22" s="117" customFormat="1" ht="20.100000000000001" customHeight="1">
      <c r="A35" s="122"/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4"/>
    </row>
    <row r="36" spans="1:22" s="117" customFormat="1" ht="20.100000000000001" customHeight="1">
      <c r="A36" s="122"/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4"/>
    </row>
    <row r="37" spans="1:22" s="117" customFormat="1" ht="20.100000000000001" customHeight="1">
      <c r="A37" s="431" t="s">
        <v>3</v>
      </c>
      <c r="B37" s="432"/>
      <c r="C37" s="432"/>
      <c r="D37" s="432"/>
      <c r="E37" s="432"/>
      <c r="F37" s="432"/>
      <c r="G37" s="432"/>
      <c r="H37" s="432"/>
      <c r="I37" s="432"/>
      <c r="J37" s="432"/>
      <c r="K37" s="432"/>
      <c r="L37" s="432"/>
      <c r="M37" s="432"/>
      <c r="N37" s="432"/>
      <c r="O37" s="432"/>
      <c r="P37" s="432"/>
      <c r="Q37" s="432"/>
      <c r="R37" s="432"/>
      <c r="S37" s="432"/>
      <c r="T37" s="432"/>
      <c r="U37" s="432"/>
      <c r="V37" s="433"/>
    </row>
    <row r="38" spans="1:22" s="117" customFormat="1" ht="20.100000000000001" customHeight="1">
      <c r="A38" s="431"/>
      <c r="B38" s="432"/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2"/>
      <c r="T38" s="432"/>
      <c r="U38" s="432"/>
      <c r="V38" s="433"/>
    </row>
    <row r="39" spans="1:22" s="117" customFormat="1" ht="20.100000000000001" customHeight="1">
      <c r="A39" s="431"/>
      <c r="B39" s="432"/>
      <c r="C39" s="432"/>
      <c r="D39" s="432"/>
      <c r="E39" s="432"/>
      <c r="F39" s="432"/>
      <c r="G39" s="432"/>
      <c r="H39" s="432"/>
      <c r="I39" s="432"/>
      <c r="J39" s="432"/>
      <c r="K39" s="432"/>
      <c r="L39" s="432"/>
      <c r="M39" s="432"/>
      <c r="N39" s="432"/>
      <c r="O39" s="432"/>
      <c r="P39" s="432"/>
      <c r="Q39" s="432"/>
      <c r="R39" s="432"/>
      <c r="S39" s="432"/>
      <c r="T39" s="432"/>
      <c r="U39" s="432"/>
      <c r="V39" s="433"/>
    </row>
    <row r="40" spans="1:22" s="117" customFormat="1" ht="20.100000000000001" customHeight="1">
      <c r="A40" s="431"/>
      <c r="B40" s="432"/>
      <c r="C40" s="432"/>
      <c r="D40" s="432"/>
      <c r="E40" s="432"/>
      <c r="F40" s="432"/>
      <c r="G40" s="432"/>
      <c r="H40" s="432"/>
      <c r="I40" s="432"/>
      <c r="J40" s="432"/>
      <c r="K40" s="432"/>
      <c r="L40" s="432"/>
      <c r="M40" s="432"/>
      <c r="N40" s="432"/>
      <c r="O40" s="432"/>
      <c r="P40" s="432"/>
      <c r="Q40" s="432"/>
      <c r="R40" s="432"/>
      <c r="S40" s="432"/>
      <c r="T40" s="432"/>
      <c r="U40" s="432"/>
      <c r="V40" s="433"/>
    </row>
    <row r="41" spans="1:22" s="117" customFormat="1" ht="20.100000000000001" customHeight="1">
      <c r="A41" s="431"/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2"/>
      <c r="R41" s="432"/>
      <c r="S41" s="432"/>
      <c r="T41" s="432"/>
      <c r="U41" s="432"/>
      <c r="V41" s="433"/>
    </row>
    <row r="42" spans="1:22" s="117" customFormat="1" ht="20.100000000000001" customHeight="1">
      <c r="A42" s="431"/>
      <c r="B42" s="432"/>
      <c r="C42" s="432"/>
      <c r="D42" s="432"/>
      <c r="E42" s="432"/>
      <c r="F42" s="432"/>
      <c r="G42" s="432"/>
      <c r="H42" s="432"/>
      <c r="I42" s="432"/>
      <c r="J42" s="432"/>
      <c r="K42" s="432"/>
      <c r="L42" s="432"/>
      <c r="M42" s="432"/>
      <c r="N42" s="432"/>
      <c r="O42" s="432"/>
      <c r="P42" s="432"/>
      <c r="Q42" s="432"/>
      <c r="R42" s="432"/>
      <c r="S42" s="432"/>
      <c r="T42" s="432"/>
      <c r="U42" s="432"/>
      <c r="V42" s="433"/>
    </row>
    <row r="43" spans="1:22" s="117" customFormat="1" ht="20.100000000000001" customHeight="1">
      <c r="A43" s="431"/>
      <c r="B43" s="432"/>
      <c r="C43" s="432"/>
      <c r="D43" s="432"/>
      <c r="E43" s="432"/>
      <c r="F43" s="432"/>
      <c r="G43" s="432"/>
      <c r="H43" s="432"/>
      <c r="I43" s="432"/>
      <c r="J43" s="432"/>
      <c r="K43" s="432"/>
      <c r="L43" s="432"/>
      <c r="M43" s="432"/>
      <c r="N43" s="432"/>
      <c r="O43" s="432"/>
      <c r="P43" s="432"/>
      <c r="Q43" s="432"/>
      <c r="R43" s="432"/>
      <c r="S43" s="432"/>
      <c r="T43" s="432"/>
      <c r="U43" s="432"/>
      <c r="V43" s="433"/>
    </row>
    <row r="44" spans="1:22" s="117" customFormat="1" ht="20.100000000000001" customHeight="1">
      <c r="A44" s="431"/>
      <c r="B44" s="432"/>
      <c r="C44" s="432"/>
      <c r="D44" s="432"/>
      <c r="E44" s="432"/>
      <c r="F44" s="432"/>
      <c r="G44" s="432"/>
      <c r="H44" s="432"/>
      <c r="I44" s="432"/>
      <c r="J44" s="432"/>
      <c r="K44" s="432"/>
      <c r="L44" s="432"/>
      <c r="M44" s="432"/>
      <c r="N44" s="432"/>
      <c r="O44" s="432"/>
      <c r="P44" s="432"/>
      <c r="Q44" s="432"/>
      <c r="R44" s="432"/>
      <c r="S44" s="432"/>
      <c r="T44" s="432"/>
      <c r="U44" s="432"/>
      <c r="V44" s="433"/>
    </row>
    <row r="45" spans="1:22" s="117" customFormat="1" ht="20.100000000000001" customHeight="1">
      <c r="A45" s="431"/>
      <c r="B45" s="432"/>
      <c r="C45" s="432"/>
      <c r="D45" s="432"/>
      <c r="E45" s="432"/>
      <c r="F45" s="432"/>
      <c r="G45" s="432"/>
      <c r="H45" s="432"/>
      <c r="I45" s="432"/>
      <c r="J45" s="432"/>
      <c r="K45" s="432"/>
      <c r="L45" s="432"/>
      <c r="M45" s="432"/>
      <c r="N45" s="432"/>
      <c r="O45" s="432"/>
      <c r="P45" s="432"/>
      <c r="Q45" s="432"/>
      <c r="R45" s="432"/>
      <c r="S45" s="432"/>
      <c r="T45" s="432"/>
      <c r="U45" s="432"/>
      <c r="V45" s="433"/>
    </row>
    <row r="46" spans="1:22" s="117" customFormat="1" ht="20.100000000000001" customHeight="1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4"/>
    </row>
    <row r="47" spans="1:22" s="117" customFormat="1" ht="20.100000000000001" customHeight="1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4"/>
    </row>
    <row r="48" spans="1:22" s="117" customFormat="1" ht="20.100000000000001" customHeight="1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4"/>
    </row>
    <row r="49" spans="1:22" s="117" customFormat="1" ht="20.100000000000001" customHeigh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4"/>
    </row>
    <row r="50" spans="1:22" s="117" customFormat="1" ht="20.100000000000001" customHeigh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4"/>
    </row>
    <row r="51" spans="1:22" s="117" customFormat="1" ht="20.100000000000001" customHeight="1">
      <c r="A51" s="122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4"/>
    </row>
    <row r="52" spans="1:22" s="117" customFormat="1" ht="20.100000000000001" customHeight="1">
      <c r="A52" s="122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4"/>
    </row>
    <row r="53" spans="1:22" s="117" customFormat="1" ht="20.100000000000001" customHeight="1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4"/>
    </row>
    <row r="54" spans="1:22" s="117" customFormat="1" ht="20.100000000000001" customHeight="1" thickBot="1">
      <c r="A54" s="125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7"/>
    </row>
    <row r="55" spans="1:22" s="117" customFormat="1" ht="20.100000000000001" customHeight="1">
      <c r="A55" s="119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1"/>
    </row>
    <row r="56" spans="1:22" s="117" customFormat="1" ht="20.100000000000001" customHeight="1">
      <c r="A56" s="122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4"/>
    </row>
    <row r="57" spans="1:22" s="117" customFormat="1" ht="20.100000000000001" customHeight="1">
      <c r="A57" s="122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4"/>
    </row>
    <row r="58" spans="1:22" s="117" customFormat="1" ht="20.100000000000001" customHeight="1">
      <c r="A58" s="122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4"/>
    </row>
    <row r="59" spans="1:22" s="117" customFormat="1" ht="20.100000000000001" customHeight="1">
      <c r="A59" s="122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4"/>
    </row>
    <row r="60" spans="1:22" s="117" customFormat="1" ht="20.100000000000001" customHeight="1">
      <c r="A60" s="12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4"/>
    </row>
    <row r="61" spans="1:22" s="117" customFormat="1" ht="20.100000000000001" customHeight="1">
      <c r="A61" s="122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4"/>
    </row>
    <row r="62" spans="1:22" s="117" customFormat="1" ht="20.100000000000001" customHeight="1">
      <c r="A62" s="122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4"/>
    </row>
    <row r="63" spans="1:22" s="117" customFormat="1" ht="20.100000000000001" customHeight="1">
      <c r="A63" s="122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4"/>
    </row>
    <row r="64" spans="1:22" s="117" customFormat="1" ht="20.100000000000001" customHeight="1">
      <c r="A64" s="431" t="s">
        <v>5</v>
      </c>
      <c r="B64" s="432"/>
      <c r="C64" s="432"/>
      <c r="D64" s="432"/>
      <c r="E64" s="432"/>
      <c r="F64" s="432"/>
      <c r="G64" s="432"/>
      <c r="H64" s="432"/>
      <c r="I64" s="432"/>
      <c r="J64" s="432"/>
      <c r="K64" s="432"/>
      <c r="L64" s="432"/>
      <c r="M64" s="432"/>
      <c r="N64" s="432"/>
      <c r="O64" s="432"/>
      <c r="P64" s="432"/>
      <c r="Q64" s="432"/>
      <c r="R64" s="432"/>
      <c r="S64" s="432"/>
      <c r="T64" s="432"/>
      <c r="U64" s="432"/>
      <c r="V64" s="433"/>
    </row>
    <row r="65" spans="1:22" s="117" customFormat="1" ht="20.100000000000001" customHeight="1">
      <c r="A65" s="431"/>
      <c r="B65" s="432"/>
      <c r="C65" s="432"/>
      <c r="D65" s="432"/>
      <c r="E65" s="432"/>
      <c r="F65" s="432"/>
      <c r="G65" s="432"/>
      <c r="H65" s="432"/>
      <c r="I65" s="432"/>
      <c r="J65" s="432"/>
      <c r="K65" s="432"/>
      <c r="L65" s="432"/>
      <c r="M65" s="432"/>
      <c r="N65" s="432"/>
      <c r="O65" s="432"/>
      <c r="P65" s="432"/>
      <c r="Q65" s="432"/>
      <c r="R65" s="432"/>
      <c r="S65" s="432"/>
      <c r="T65" s="432"/>
      <c r="U65" s="432"/>
      <c r="V65" s="433"/>
    </row>
    <row r="66" spans="1:22" s="117" customFormat="1" ht="20.100000000000001" customHeight="1">
      <c r="A66" s="431"/>
      <c r="B66" s="432"/>
      <c r="C66" s="432"/>
      <c r="D66" s="432"/>
      <c r="E66" s="432"/>
      <c r="F66" s="432"/>
      <c r="G66" s="432"/>
      <c r="H66" s="432"/>
      <c r="I66" s="432"/>
      <c r="J66" s="432"/>
      <c r="K66" s="432"/>
      <c r="L66" s="432"/>
      <c r="M66" s="432"/>
      <c r="N66" s="432"/>
      <c r="O66" s="432"/>
      <c r="P66" s="432"/>
      <c r="Q66" s="432"/>
      <c r="R66" s="432"/>
      <c r="S66" s="432"/>
      <c r="T66" s="432"/>
      <c r="U66" s="432"/>
      <c r="V66" s="433"/>
    </row>
    <row r="67" spans="1:22" s="117" customFormat="1" ht="20.100000000000001" customHeight="1">
      <c r="A67" s="431"/>
      <c r="B67" s="432"/>
      <c r="C67" s="432"/>
      <c r="D67" s="432"/>
      <c r="E67" s="432"/>
      <c r="F67" s="432"/>
      <c r="G67" s="432"/>
      <c r="H67" s="432"/>
      <c r="I67" s="432"/>
      <c r="J67" s="432"/>
      <c r="K67" s="432"/>
      <c r="L67" s="432"/>
      <c r="M67" s="432"/>
      <c r="N67" s="432"/>
      <c r="O67" s="432"/>
      <c r="P67" s="432"/>
      <c r="Q67" s="432"/>
      <c r="R67" s="432"/>
      <c r="S67" s="432"/>
      <c r="T67" s="432"/>
      <c r="U67" s="432"/>
      <c r="V67" s="433"/>
    </row>
    <row r="68" spans="1:22" s="117" customFormat="1" ht="20.100000000000001" customHeight="1">
      <c r="A68" s="431"/>
      <c r="B68" s="432"/>
      <c r="C68" s="432"/>
      <c r="D68" s="432"/>
      <c r="E68" s="432"/>
      <c r="F68" s="432"/>
      <c r="G68" s="432"/>
      <c r="H68" s="432"/>
      <c r="I68" s="432"/>
      <c r="J68" s="432"/>
      <c r="K68" s="432"/>
      <c r="L68" s="432"/>
      <c r="M68" s="432"/>
      <c r="N68" s="432"/>
      <c r="O68" s="432"/>
      <c r="P68" s="432"/>
      <c r="Q68" s="432"/>
      <c r="R68" s="432"/>
      <c r="S68" s="432"/>
      <c r="T68" s="432"/>
      <c r="U68" s="432"/>
      <c r="V68" s="433"/>
    </row>
    <row r="69" spans="1:22" s="117" customFormat="1" ht="20.100000000000001" customHeight="1">
      <c r="A69" s="431"/>
      <c r="B69" s="432"/>
      <c r="C69" s="432"/>
      <c r="D69" s="432"/>
      <c r="E69" s="432"/>
      <c r="F69" s="432"/>
      <c r="G69" s="432"/>
      <c r="H69" s="432"/>
      <c r="I69" s="432"/>
      <c r="J69" s="432"/>
      <c r="K69" s="432"/>
      <c r="L69" s="432"/>
      <c r="M69" s="432"/>
      <c r="N69" s="432"/>
      <c r="O69" s="432"/>
      <c r="P69" s="432"/>
      <c r="Q69" s="432"/>
      <c r="R69" s="432"/>
      <c r="S69" s="432"/>
      <c r="T69" s="432"/>
      <c r="U69" s="432"/>
      <c r="V69" s="433"/>
    </row>
    <row r="70" spans="1:22" s="117" customFormat="1" ht="20.100000000000001" customHeight="1">
      <c r="A70" s="431"/>
      <c r="B70" s="432"/>
      <c r="C70" s="432"/>
      <c r="D70" s="432"/>
      <c r="E70" s="432"/>
      <c r="F70" s="432"/>
      <c r="G70" s="432"/>
      <c r="H70" s="432"/>
      <c r="I70" s="432"/>
      <c r="J70" s="432"/>
      <c r="K70" s="432"/>
      <c r="L70" s="432"/>
      <c r="M70" s="432"/>
      <c r="N70" s="432"/>
      <c r="O70" s="432"/>
      <c r="P70" s="432"/>
      <c r="Q70" s="432"/>
      <c r="R70" s="432"/>
      <c r="S70" s="432"/>
      <c r="T70" s="432"/>
      <c r="U70" s="432"/>
      <c r="V70" s="433"/>
    </row>
    <row r="71" spans="1:22" s="117" customFormat="1" ht="20.100000000000001" customHeight="1">
      <c r="A71" s="431"/>
      <c r="B71" s="432"/>
      <c r="C71" s="432"/>
      <c r="D71" s="432"/>
      <c r="E71" s="432"/>
      <c r="F71" s="432"/>
      <c r="G71" s="432"/>
      <c r="H71" s="432"/>
      <c r="I71" s="432"/>
      <c r="J71" s="432"/>
      <c r="K71" s="432"/>
      <c r="L71" s="432"/>
      <c r="M71" s="432"/>
      <c r="N71" s="432"/>
      <c r="O71" s="432"/>
      <c r="P71" s="432"/>
      <c r="Q71" s="432"/>
      <c r="R71" s="432"/>
      <c r="S71" s="432"/>
      <c r="T71" s="432"/>
      <c r="U71" s="432"/>
      <c r="V71" s="433"/>
    </row>
    <row r="72" spans="1:22" s="117" customFormat="1" ht="20.100000000000001" customHeight="1">
      <c r="A72" s="431"/>
      <c r="B72" s="432"/>
      <c r="C72" s="432"/>
      <c r="D72" s="432"/>
      <c r="E72" s="432"/>
      <c r="F72" s="432"/>
      <c r="G72" s="432"/>
      <c r="H72" s="432"/>
      <c r="I72" s="432"/>
      <c r="J72" s="432"/>
      <c r="K72" s="432"/>
      <c r="L72" s="432"/>
      <c r="M72" s="432"/>
      <c r="N72" s="432"/>
      <c r="O72" s="432"/>
      <c r="P72" s="432"/>
      <c r="Q72" s="432"/>
      <c r="R72" s="432"/>
      <c r="S72" s="432"/>
      <c r="T72" s="432"/>
      <c r="U72" s="432"/>
      <c r="V72" s="433"/>
    </row>
    <row r="73" spans="1:22" s="117" customFormat="1" ht="20.100000000000001" customHeight="1">
      <c r="A73" s="122"/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4"/>
    </row>
    <row r="74" spans="1:22" s="117" customFormat="1" ht="20.100000000000001" customHeight="1">
      <c r="A74" s="122"/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4"/>
    </row>
    <row r="75" spans="1:22" s="117" customFormat="1" ht="20.100000000000001" customHeight="1">
      <c r="A75" s="122"/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4"/>
    </row>
    <row r="76" spans="1:22" s="117" customFormat="1" ht="20.100000000000001" customHeight="1">
      <c r="A76" s="122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4"/>
    </row>
    <row r="77" spans="1:22" s="117" customFormat="1" ht="20.100000000000001" customHeight="1">
      <c r="A77" s="122"/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4"/>
    </row>
    <row r="78" spans="1:22" s="117" customFormat="1" ht="20.100000000000001" customHeight="1">
      <c r="A78" s="122"/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4"/>
    </row>
    <row r="79" spans="1:22" s="117" customFormat="1" ht="20.100000000000001" customHeight="1">
      <c r="A79" s="122"/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4"/>
    </row>
    <row r="80" spans="1:22" s="117" customFormat="1" ht="20.100000000000001" customHeight="1">
      <c r="A80" s="122"/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4"/>
    </row>
    <row r="81" spans="1:22" s="117" customFormat="1" ht="20.100000000000001" customHeight="1" thickBot="1">
      <c r="A81" s="125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7"/>
    </row>
    <row r="82" spans="1:22" s="117" customFormat="1" ht="20.100000000000001" customHeight="1">
      <c r="A82" s="119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1"/>
    </row>
    <row r="83" spans="1:22" s="117" customFormat="1" ht="20.100000000000001" customHeight="1">
      <c r="A83" s="122"/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4"/>
    </row>
    <row r="84" spans="1:22" s="117" customFormat="1" ht="20.100000000000001" customHeight="1">
      <c r="A84" s="122"/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4"/>
    </row>
    <row r="85" spans="1:22" s="117" customFormat="1" ht="20.100000000000001" customHeight="1">
      <c r="A85" s="122"/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4"/>
    </row>
    <row r="86" spans="1:22" s="117" customFormat="1" ht="20.100000000000001" customHeight="1">
      <c r="A86" s="122"/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4"/>
    </row>
    <row r="87" spans="1:22" s="117" customFormat="1" ht="20.100000000000001" customHeight="1">
      <c r="A87" s="122"/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4"/>
    </row>
    <row r="88" spans="1:22" s="117" customFormat="1" ht="20.100000000000001" customHeight="1">
      <c r="A88" s="122"/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4"/>
    </row>
    <row r="89" spans="1:22" s="117" customFormat="1" ht="20.100000000000001" customHeight="1">
      <c r="A89" s="122"/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4"/>
    </row>
    <row r="90" spans="1:22" s="117" customFormat="1" ht="20.100000000000001" customHeight="1">
      <c r="A90" s="122"/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4"/>
    </row>
    <row r="91" spans="1:22" s="117" customFormat="1" ht="20.100000000000001" customHeight="1">
      <c r="A91" s="431" t="s">
        <v>6</v>
      </c>
      <c r="B91" s="432"/>
      <c r="C91" s="432"/>
      <c r="D91" s="432"/>
      <c r="E91" s="432"/>
      <c r="F91" s="432"/>
      <c r="G91" s="432"/>
      <c r="H91" s="432"/>
      <c r="I91" s="432"/>
      <c r="J91" s="432"/>
      <c r="K91" s="432"/>
      <c r="L91" s="432"/>
      <c r="M91" s="432"/>
      <c r="N91" s="432"/>
      <c r="O91" s="432"/>
      <c r="P91" s="432"/>
      <c r="Q91" s="432"/>
      <c r="R91" s="432"/>
      <c r="S91" s="432"/>
      <c r="T91" s="432"/>
      <c r="U91" s="432"/>
      <c r="V91" s="433"/>
    </row>
    <row r="92" spans="1:22" s="117" customFormat="1" ht="20.100000000000001" customHeight="1">
      <c r="A92" s="431"/>
      <c r="B92" s="432"/>
      <c r="C92" s="432"/>
      <c r="D92" s="432"/>
      <c r="E92" s="432"/>
      <c r="F92" s="432"/>
      <c r="G92" s="432"/>
      <c r="H92" s="432"/>
      <c r="I92" s="432"/>
      <c r="J92" s="432"/>
      <c r="K92" s="432"/>
      <c r="L92" s="432"/>
      <c r="M92" s="432"/>
      <c r="N92" s="432"/>
      <c r="O92" s="432"/>
      <c r="P92" s="432"/>
      <c r="Q92" s="432"/>
      <c r="R92" s="432"/>
      <c r="S92" s="432"/>
      <c r="T92" s="432"/>
      <c r="U92" s="432"/>
      <c r="V92" s="433"/>
    </row>
    <row r="93" spans="1:22" s="117" customFormat="1" ht="20.100000000000001" customHeight="1">
      <c r="A93" s="431"/>
      <c r="B93" s="432"/>
      <c r="C93" s="432"/>
      <c r="D93" s="432"/>
      <c r="E93" s="432"/>
      <c r="F93" s="432"/>
      <c r="G93" s="432"/>
      <c r="H93" s="432"/>
      <c r="I93" s="432"/>
      <c r="J93" s="432"/>
      <c r="K93" s="432"/>
      <c r="L93" s="432"/>
      <c r="M93" s="432"/>
      <c r="N93" s="432"/>
      <c r="O93" s="432"/>
      <c r="P93" s="432"/>
      <c r="Q93" s="432"/>
      <c r="R93" s="432"/>
      <c r="S93" s="432"/>
      <c r="T93" s="432"/>
      <c r="U93" s="432"/>
      <c r="V93" s="433"/>
    </row>
    <row r="94" spans="1:22" s="117" customFormat="1" ht="20.100000000000001" customHeight="1">
      <c r="A94" s="431"/>
      <c r="B94" s="432"/>
      <c r="C94" s="432"/>
      <c r="D94" s="432"/>
      <c r="E94" s="432"/>
      <c r="F94" s="432"/>
      <c r="G94" s="432"/>
      <c r="H94" s="432"/>
      <c r="I94" s="432"/>
      <c r="J94" s="432"/>
      <c r="K94" s="432"/>
      <c r="L94" s="432"/>
      <c r="M94" s="432"/>
      <c r="N94" s="432"/>
      <c r="O94" s="432"/>
      <c r="P94" s="432"/>
      <c r="Q94" s="432"/>
      <c r="R94" s="432"/>
      <c r="S94" s="432"/>
      <c r="T94" s="432"/>
      <c r="U94" s="432"/>
      <c r="V94" s="433"/>
    </row>
    <row r="95" spans="1:22" s="117" customFormat="1" ht="20.100000000000001" customHeight="1">
      <c r="A95" s="431"/>
      <c r="B95" s="432"/>
      <c r="C95" s="432"/>
      <c r="D95" s="432"/>
      <c r="E95" s="432"/>
      <c r="F95" s="432"/>
      <c r="G95" s="432"/>
      <c r="H95" s="432"/>
      <c r="I95" s="432"/>
      <c r="J95" s="432"/>
      <c r="K95" s="432"/>
      <c r="L95" s="432"/>
      <c r="M95" s="432"/>
      <c r="N95" s="432"/>
      <c r="O95" s="432"/>
      <c r="P95" s="432"/>
      <c r="Q95" s="432"/>
      <c r="R95" s="432"/>
      <c r="S95" s="432"/>
      <c r="T95" s="432"/>
      <c r="U95" s="432"/>
      <c r="V95" s="433"/>
    </row>
    <row r="96" spans="1:22" s="117" customFormat="1" ht="20.100000000000001" customHeight="1">
      <c r="A96" s="431"/>
      <c r="B96" s="432"/>
      <c r="C96" s="432"/>
      <c r="D96" s="432"/>
      <c r="E96" s="432"/>
      <c r="F96" s="432"/>
      <c r="G96" s="432"/>
      <c r="H96" s="432"/>
      <c r="I96" s="432"/>
      <c r="J96" s="432"/>
      <c r="K96" s="432"/>
      <c r="L96" s="432"/>
      <c r="M96" s="432"/>
      <c r="N96" s="432"/>
      <c r="O96" s="432"/>
      <c r="P96" s="432"/>
      <c r="Q96" s="432"/>
      <c r="R96" s="432"/>
      <c r="S96" s="432"/>
      <c r="T96" s="432"/>
      <c r="U96" s="432"/>
      <c r="V96" s="433"/>
    </row>
    <row r="97" spans="1:22" s="117" customFormat="1" ht="20.100000000000001" customHeight="1">
      <c r="A97" s="431"/>
      <c r="B97" s="432"/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3"/>
    </row>
    <row r="98" spans="1:22" s="117" customFormat="1" ht="20.100000000000001" customHeight="1">
      <c r="A98" s="431"/>
      <c r="B98" s="432"/>
      <c r="C98" s="432"/>
      <c r="D98" s="432"/>
      <c r="E98" s="432"/>
      <c r="F98" s="432"/>
      <c r="G98" s="432"/>
      <c r="H98" s="432"/>
      <c r="I98" s="432"/>
      <c r="J98" s="432"/>
      <c r="K98" s="432"/>
      <c r="L98" s="432"/>
      <c r="M98" s="432"/>
      <c r="N98" s="432"/>
      <c r="O98" s="432"/>
      <c r="P98" s="432"/>
      <c r="Q98" s="432"/>
      <c r="R98" s="432"/>
      <c r="S98" s="432"/>
      <c r="T98" s="432"/>
      <c r="U98" s="432"/>
      <c r="V98" s="433"/>
    </row>
    <row r="99" spans="1:22" s="117" customFormat="1" ht="20.100000000000001" customHeight="1">
      <c r="A99" s="431"/>
      <c r="B99" s="432"/>
      <c r="C99" s="432"/>
      <c r="D99" s="432"/>
      <c r="E99" s="432"/>
      <c r="F99" s="432"/>
      <c r="G99" s="432"/>
      <c r="H99" s="432"/>
      <c r="I99" s="432"/>
      <c r="J99" s="432"/>
      <c r="K99" s="432"/>
      <c r="L99" s="432"/>
      <c r="M99" s="432"/>
      <c r="N99" s="432"/>
      <c r="O99" s="432"/>
      <c r="P99" s="432"/>
      <c r="Q99" s="432"/>
      <c r="R99" s="432"/>
      <c r="S99" s="432"/>
      <c r="T99" s="432"/>
      <c r="U99" s="432"/>
      <c r="V99" s="433"/>
    </row>
    <row r="100" spans="1:22" s="117" customFormat="1" ht="20.100000000000001" customHeight="1">
      <c r="A100" s="122"/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4"/>
    </row>
    <row r="101" spans="1:22" s="117" customFormat="1" ht="20.100000000000001" customHeight="1">
      <c r="A101" s="122"/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4"/>
    </row>
    <row r="102" spans="1:22" s="117" customFormat="1" ht="20.100000000000001" customHeight="1">
      <c r="A102" s="122"/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4"/>
    </row>
    <row r="103" spans="1:22" s="117" customFormat="1" ht="20.100000000000001" customHeight="1">
      <c r="A103" s="122"/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4"/>
    </row>
    <row r="104" spans="1:22" s="117" customFormat="1" ht="20.100000000000001" customHeight="1">
      <c r="A104" s="122"/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4"/>
    </row>
    <row r="105" spans="1:22" s="117" customFormat="1" ht="20.100000000000001" customHeight="1">
      <c r="A105" s="122"/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4"/>
    </row>
    <row r="106" spans="1:22" s="117" customFormat="1" ht="20.100000000000001" customHeight="1">
      <c r="A106" s="122"/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4"/>
    </row>
    <row r="107" spans="1:22" s="117" customFormat="1" ht="20.100000000000001" customHeight="1">
      <c r="A107" s="122"/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4"/>
    </row>
    <row r="108" spans="1:22" s="117" customFormat="1" ht="20.100000000000001" customHeight="1" thickBot="1">
      <c r="A108" s="125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7"/>
    </row>
    <row r="109" spans="1:22" s="117" customFormat="1" ht="20.100000000000001" customHeight="1">
      <c r="A109" s="119"/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1"/>
    </row>
    <row r="110" spans="1:22" s="117" customFormat="1" ht="20.100000000000001" customHeight="1">
      <c r="A110" s="122"/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4"/>
    </row>
    <row r="111" spans="1:22" s="117" customFormat="1" ht="20.100000000000001" customHeight="1">
      <c r="A111" s="122"/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4"/>
    </row>
    <row r="112" spans="1:22" s="117" customFormat="1" ht="20.100000000000001" customHeight="1">
      <c r="A112" s="122"/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4"/>
    </row>
    <row r="113" spans="1:22" s="117" customFormat="1" ht="20.100000000000001" customHeight="1">
      <c r="A113" s="122"/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4"/>
    </row>
    <row r="114" spans="1:22" s="117" customFormat="1" ht="20.100000000000001" customHeight="1">
      <c r="A114" s="122"/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4"/>
    </row>
    <row r="115" spans="1:22" s="117" customFormat="1" ht="20.100000000000001" customHeight="1">
      <c r="A115" s="122"/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4"/>
    </row>
    <row r="116" spans="1:22" s="117" customFormat="1" ht="20.100000000000001" customHeight="1">
      <c r="A116" s="122"/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4"/>
    </row>
    <row r="117" spans="1:22" s="117" customFormat="1" ht="20.100000000000001" customHeight="1">
      <c r="A117" s="122"/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4"/>
    </row>
    <row r="118" spans="1:22" s="117" customFormat="1" ht="20.100000000000001" customHeight="1">
      <c r="A118" s="431" t="s">
        <v>23</v>
      </c>
      <c r="B118" s="432"/>
      <c r="C118" s="432"/>
      <c r="D118" s="432"/>
      <c r="E118" s="432"/>
      <c r="F118" s="432"/>
      <c r="G118" s="432"/>
      <c r="H118" s="432"/>
      <c r="I118" s="432"/>
      <c r="J118" s="432"/>
      <c r="K118" s="432"/>
      <c r="L118" s="432"/>
      <c r="M118" s="432"/>
      <c r="N118" s="432"/>
      <c r="O118" s="432"/>
      <c r="P118" s="432"/>
      <c r="Q118" s="432"/>
      <c r="R118" s="432"/>
      <c r="S118" s="432"/>
      <c r="T118" s="432"/>
      <c r="U118" s="432"/>
      <c r="V118" s="433"/>
    </row>
    <row r="119" spans="1:22" s="117" customFormat="1" ht="20.100000000000001" customHeight="1">
      <c r="A119" s="431"/>
      <c r="B119" s="432"/>
      <c r="C119" s="432"/>
      <c r="D119" s="432"/>
      <c r="E119" s="432"/>
      <c r="F119" s="432"/>
      <c r="G119" s="432"/>
      <c r="H119" s="432"/>
      <c r="I119" s="432"/>
      <c r="J119" s="432"/>
      <c r="K119" s="432"/>
      <c r="L119" s="432"/>
      <c r="M119" s="432"/>
      <c r="N119" s="432"/>
      <c r="O119" s="432"/>
      <c r="P119" s="432"/>
      <c r="Q119" s="432"/>
      <c r="R119" s="432"/>
      <c r="S119" s="432"/>
      <c r="T119" s="432"/>
      <c r="U119" s="432"/>
      <c r="V119" s="433"/>
    </row>
    <row r="120" spans="1:22" s="117" customFormat="1" ht="20.100000000000001" customHeight="1">
      <c r="A120" s="431"/>
      <c r="B120" s="432"/>
      <c r="C120" s="432"/>
      <c r="D120" s="432"/>
      <c r="E120" s="432"/>
      <c r="F120" s="432"/>
      <c r="G120" s="432"/>
      <c r="H120" s="432"/>
      <c r="I120" s="432"/>
      <c r="J120" s="432"/>
      <c r="K120" s="432"/>
      <c r="L120" s="432"/>
      <c r="M120" s="432"/>
      <c r="N120" s="432"/>
      <c r="O120" s="432"/>
      <c r="P120" s="432"/>
      <c r="Q120" s="432"/>
      <c r="R120" s="432"/>
      <c r="S120" s="432"/>
      <c r="T120" s="432"/>
      <c r="U120" s="432"/>
      <c r="V120" s="433"/>
    </row>
    <row r="121" spans="1:22" s="117" customFormat="1" ht="20.100000000000001" customHeight="1">
      <c r="A121" s="431"/>
      <c r="B121" s="432"/>
      <c r="C121" s="432"/>
      <c r="D121" s="432"/>
      <c r="E121" s="432"/>
      <c r="F121" s="432"/>
      <c r="G121" s="432"/>
      <c r="H121" s="432"/>
      <c r="I121" s="432"/>
      <c r="J121" s="432"/>
      <c r="K121" s="432"/>
      <c r="L121" s="432"/>
      <c r="M121" s="432"/>
      <c r="N121" s="432"/>
      <c r="O121" s="432"/>
      <c r="P121" s="432"/>
      <c r="Q121" s="432"/>
      <c r="R121" s="432"/>
      <c r="S121" s="432"/>
      <c r="T121" s="432"/>
      <c r="U121" s="432"/>
      <c r="V121" s="433"/>
    </row>
    <row r="122" spans="1:22" s="117" customFormat="1" ht="20.100000000000001" customHeight="1">
      <c r="A122" s="431"/>
      <c r="B122" s="432"/>
      <c r="C122" s="432"/>
      <c r="D122" s="432"/>
      <c r="E122" s="432"/>
      <c r="F122" s="432"/>
      <c r="G122" s="432"/>
      <c r="H122" s="432"/>
      <c r="I122" s="432"/>
      <c r="J122" s="432"/>
      <c r="K122" s="432"/>
      <c r="L122" s="432"/>
      <c r="M122" s="432"/>
      <c r="N122" s="432"/>
      <c r="O122" s="432"/>
      <c r="P122" s="432"/>
      <c r="Q122" s="432"/>
      <c r="R122" s="432"/>
      <c r="S122" s="432"/>
      <c r="T122" s="432"/>
      <c r="U122" s="432"/>
      <c r="V122" s="433"/>
    </row>
    <row r="123" spans="1:22" s="117" customFormat="1" ht="20.100000000000001" customHeight="1">
      <c r="A123" s="431"/>
      <c r="B123" s="432"/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2"/>
      <c r="U123" s="432"/>
      <c r="V123" s="433"/>
    </row>
    <row r="124" spans="1:22" s="117" customFormat="1" ht="20.100000000000001" customHeight="1">
      <c r="A124" s="431"/>
      <c r="B124" s="432"/>
      <c r="C124" s="432"/>
      <c r="D124" s="432"/>
      <c r="E124" s="432"/>
      <c r="F124" s="432"/>
      <c r="G124" s="432"/>
      <c r="H124" s="432"/>
      <c r="I124" s="432"/>
      <c r="J124" s="432"/>
      <c r="K124" s="432"/>
      <c r="L124" s="432"/>
      <c r="M124" s="432"/>
      <c r="N124" s="432"/>
      <c r="O124" s="432"/>
      <c r="P124" s="432"/>
      <c r="Q124" s="432"/>
      <c r="R124" s="432"/>
      <c r="S124" s="432"/>
      <c r="T124" s="432"/>
      <c r="U124" s="432"/>
      <c r="V124" s="433"/>
    </row>
    <row r="125" spans="1:22" s="117" customFormat="1" ht="20.100000000000001" customHeight="1">
      <c r="A125" s="431"/>
      <c r="B125" s="432"/>
      <c r="C125" s="432"/>
      <c r="D125" s="432"/>
      <c r="E125" s="432"/>
      <c r="F125" s="432"/>
      <c r="G125" s="432"/>
      <c r="H125" s="432"/>
      <c r="I125" s="432"/>
      <c r="J125" s="432"/>
      <c r="K125" s="432"/>
      <c r="L125" s="432"/>
      <c r="M125" s="432"/>
      <c r="N125" s="432"/>
      <c r="O125" s="432"/>
      <c r="P125" s="432"/>
      <c r="Q125" s="432"/>
      <c r="R125" s="432"/>
      <c r="S125" s="432"/>
      <c r="T125" s="432"/>
      <c r="U125" s="432"/>
      <c r="V125" s="433"/>
    </row>
    <row r="126" spans="1:22" s="117" customFormat="1" ht="20.100000000000001" customHeight="1">
      <c r="A126" s="431"/>
      <c r="B126" s="432"/>
      <c r="C126" s="432"/>
      <c r="D126" s="432"/>
      <c r="E126" s="432"/>
      <c r="F126" s="432"/>
      <c r="G126" s="432"/>
      <c r="H126" s="432"/>
      <c r="I126" s="432"/>
      <c r="J126" s="432"/>
      <c r="K126" s="432"/>
      <c r="L126" s="432"/>
      <c r="M126" s="432"/>
      <c r="N126" s="432"/>
      <c r="O126" s="432"/>
      <c r="P126" s="432"/>
      <c r="Q126" s="432"/>
      <c r="R126" s="432"/>
      <c r="S126" s="432"/>
      <c r="T126" s="432"/>
      <c r="U126" s="432"/>
      <c r="V126" s="433"/>
    </row>
    <row r="127" spans="1:22" s="117" customFormat="1" ht="20.100000000000001" customHeight="1">
      <c r="A127" s="122"/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4"/>
    </row>
    <row r="128" spans="1:22" s="117" customFormat="1" ht="20.100000000000001" customHeight="1">
      <c r="A128" s="122"/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4"/>
    </row>
    <row r="129" spans="1:22" s="117" customFormat="1" ht="20.100000000000001" customHeight="1">
      <c r="A129" s="122"/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4"/>
    </row>
    <row r="130" spans="1:22" s="117" customFormat="1" ht="20.100000000000001" customHeight="1">
      <c r="A130" s="122"/>
      <c r="B130" s="123"/>
      <c r="C130" s="123"/>
      <c r="D130" s="123"/>
      <c r="E130" s="123"/>
      <c r="F130" s="12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4"/>
    </row>
    <row r="131" spans="1:22" s="117" customFormat="1" ht="20.100000000000001" customHeight="1">
      <c r="A131" s="122"/>
      <c r="B131" s="123"/>
      <c r="C131" s="123"/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4"/>
    </row>
    <row r="132" spans="1:22" s="117" customFormat="1" ht="20.100000000000001" customHeight="1">
      <c r="A132" s="122"/>
      <c r="B132" s="123"/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4"/>
    </row>
    <row r="133" spans="1:22" s="117" customFormat="1" ht="20.100000000000001" customHeight="1">
      <c r="A133" s="122"/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4"/>
    </row>
    <row r="134" spans="1:22" s="117" customFormat="1" ht="20.100000000000001" customHeight="1">
      <c r="A134" s="122"/>
      <c r="B134" s="123"/>
      <c r="C134" s="123"/>
      <c r="D134" s="123"/>
      <c r="E134" s="123"/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4"/>
    </row>
    <row r="135" spans="1:22" s="117" customFormat="1" ht="20.100000000000001" customHeight="1" thickBot="1">
      <c r="A135" s="125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7"/>
    </row>
  </sheetData>
  <customSheetViews>
    <customSheetView guid="{48591B1B-174F-4F43-BA02-B07E886AE3FE}" showGridLines="0" showRuler="0" topLeftCell="A22">
      <selection activeCell="E35" sqref="E35"/>
      <pageMargins left="0.94488188976377963" right="0.27559055118110237" top="0.86614173228346458" bottom="0.59055118110236227" header="0.51181102362204722" footer="0.39370078740157483"/>
      <pageSetup paperSize="9" scale="90" orientation="landscape" r:id="rId1"/>
      <headerFooter alignWithMargins="0"/>
    </customSheetView>
  </customSheetViews>
  <mergeCells count="5">
    <mergeCell ref="A10:V18"/>
    <mergeCell ref="A118:V126"/>
    <mergeCell ref="A91:V99"/>
    <mergeCell ref="A64:V72"/>
    <mergeCell ref="A37:V45"/>
  </mergeCells>
  <phoneticPr fontId="1" type="noConversion"/>
  <pageMargins left="0.94488188976377963" right="0.27559055118110237" top="0.86614173228346458" bottom="0.59055118110236227" header="0.51181102362204722" footer="0.39370078740157483"/>
  <pageSetup paperSize="9" scale="90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표지</vt:lpstr>
      <vt:lpstr>표지(결재)</vt:lpstr>
      <vt:lpstr>1.설명서</vt:lpstr>
      <vt:lpstr>2.계획공정표</vt:lpstr>
      <vt:lpstr>3.내역서</vt:lpstr>
      <vt:lpstr>4.수량산출서</vt:lpstr>
      <vt:lpstr>간지</vt:lpstr>
      <vt:lpstr>'1.설명서'!Print_Area</vt:lpstr>
      <vt:lpstr>'3.내역서'!Print_Area</vt:lpstr>
      <vt:lpstr>'4.수량산출서'!Print_Area</vt:lpstr>
      <vt:lpstr>표지!Print_Area</vt:lpstr>
      <vt:lpstr>'표지(결재)'!Print_Area</vt:lpstr>
      <vt:lpstr>'3.내역서'!Print_Titles</vt:lpstr>
      <vt:lpstr>'4.수량산출서'!Print_Titles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pid</dc:creator>
  <cp:lastModifiedBy>아람 김</cp:lastModifiedBy>
  <cp:lastPrinted>2026-02-02T07:36:26Z</cp:lastPrinted>
  <dcterms:created xsi:type="dcterms:W3CDTF">1999-05-07T08:26:18Z</dcterms:created>
  <dcterms:modified xsi:type="dcterms:W3CDTF">2026-02-13T05:51:59Z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423815F9">
    <vt:lpwstr/>
  </property>
  <property fmtid="{D5CDD505-2E9C-101B-9397-08002B2CF9AE}" pid="106" name="IVID227B14E6">
    <vt:lpwstr/>
  </property>
  <property fmtid="{D5CDD505-2E9C-101B-9397-08002B2CF9AE}" pid="107" name="IVIDE5707F7">
    <vt:lpwstr/>
  </property>
  <property fmtid="{D5CDD505-2E9C-101B-9397-08002B2CF9AE}" pid="108" name="IVID1D5917F3">
    <vt:lpwstr/>
  </property>
  <property fmtid="{D5CDD505-2E9C-101B-9397-08002B2CF9AE}" pid="109" name="IVID3A4019D4">
    <vt:lpwstr/>
  </property>
  <property fmtid="{D5CDD505-2E9C-101B-9397-08002B2CF9AE}" pid="110" name="IVID366D16D2">
    <vt:lpwstr/>
  </property>
  <property fmtid="{D5CDD505-2E9C-101B-9397-08002B2CF9AE}" pid="111" name="IVIDA2A1807">
    <vt:lpwstr/>
  </property>
  <property fmtid="{D5CDD505-2E9C-101B-9397-08002B2CF9AE}" pid="112" name="IVID2D471300">
    <vt:lpwstr/>
  </property>
</Properties>
</file>